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_rels/externalLink3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1.xml.rels" ContentType="application/vnd.openxmlformats-package.relationships+xml"/>
  <Override PartName="/xl/externalLinks/_rels/externalLink4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ol." sheetId="1" state="visible" r:id="rId2"/>
    <sheet name="Vegetační úp." sheetId="2" state="visible" r:id="rId3"/>
    <sheet name="elektro" sheetId="3" state="visible" r:id="rId4"/>
    <sheet name="kanalizace" sheetId="4" state="visible" r:id="rId5"/>
    <sheet name="vodovod" sheetId="5" state="visible" r:id="rId6"/>
  </sheets>
  <externalReferences>
    <externalReference r:id="rId7"/>
    <externalReference r:id="rId8"/>
    <externalReference r:id="rId9"/>
    <externalReference r:id="rId10"/>
  </externalReferences>
  <definedNames>
    <definedName function="false" hidden="false" localSheetId="2" name="_xlnm.Print_Area" vbProcedure="false">elektro!$A$1:$G$97</definedName>
    <definedName function="false" hidden="false" localSheetId="2" name="_xlnm.Print_Titles" vbProcedure="false">elektro!$1:$4</definedName>
    <definedName function="false" hidden="false" localSheetId="3" name="_xlnm.Print_Area" vbProcedure="false">kanalizace!$A$1:$G$270</definedName>
    <definedName function="false" hidden="false" localSheetId="3" name="_xlnm.Print_Titles" vbProcedure="false">kanalizace!$1:$4</definedName>
    <definedName function="false" hidden="false" localSheetId="0" name="_xlnm.Print_Area" vbProcedure="false">'pol.'!$A$1:$H$180</definedName>
    <definedName function="false" hidden="false" localSheetId="0" name="_xlnm.Print_Titles" vbProcedure="false">'pol.'!$1:$4</definedName>
    <definedName function="false" hidden="false" localSheetId="1" name="_xlnm.Print_Area" vbProcedure="false">'Vegetační úp.'!$A$1:$H$68</definedName>
    <definedName function="false" hidden="false" localSheetId="1" name="_xlnm.Print_Titles" vbProcedure="false">'Vegetační úp.'!$1:$4</definedName>
    <definedName function="false" hidden="false" localSheetId="4" name="_xlnm.Print_Area" vbProcedure="false">vodovod!$A$1:$G$96</definedName>
    <definedName function="false" hidden="false" localSheetId="4" name="_xlnm.Print_Titles" vbProcedure="false">vodovod!$1:$4</definedName>
    <definedName function="false" hidden="false" name="cisloobjektu" vbProcedure="false">'[3]Krycí list'!$A$4</definedName>
    <definedName function="false" hidden="false" name="cislostavby" vbProcedure="false">'[3]Krycí list'!$A$6</definedName>
    <definedName function="false" hidden="false" name="Dodavka" vbProcedure="false">[3]Rekapitulace!$G$11</definedName>
    <definedName function="false" hidden="false" name="Dodavka0" vbProcedure="false">elektro!#ref!</definedName>
    <definedName function="false" hidden="false" name="HSV" vbProcedure="false">[3]Rekapitulace!$E$11</definedName>
    <definedName function="false" hidden="false" name="HSV0" vbProcedure="false">elektro!#ref!</definedName>
    <definedName function="false" hidden="false" name="HZS" vbProcedure="false">[3]Rekapitulace!$I$11</definedName>
    <definedName function="false" hidden="false" name="HZS0" vbProcedure="false">elektro!#ref!</definedName>
    <definedName function="false" hidden="false" name="Mont" vbProcedure="false">[3]Rekapitulace!$H$11</definedName>
    <definedName function="false" hidden="false" name="Montaz0" vbProcedure="false">elektro!#ref!</definedName>
    <definedName function="false" hidden="false" name="nazevobjektu" vbProcedure="false">'[3]Krycí list'!$C$4</definedName>
    <definedName function="false" hidden="false" name="nazevstavby" vbProcedure="false">'[3]Krycí list'!$C$6</definedName>
    <definedName function="false" hidden="false" name="PocetMJ" vbProcedure="false">'[3]Krycí list'!$G$7</definedName>
    <definedName function="false" hidden="false" name="PSV" vbProcedure="false">[3]Rekapitulace!$F$11</definedName>
    <definedName function="false" hidden="false" name="PSV0" vbProcedure="false">elektro!#ref!</definedName>
    <definedName function="false" hidden="false" name="SazbaDPH1" vbProcedure="false">'[2]Krycí list'!$C$30</definedName>
    <definedName function="false" hidden="false" name="SazbaDPH2" vbProcedure="false">'[2]Krycí list'!$C$32</definedName>
    <definedName function="false" hidden="false" name="SloupecCC" vbProcedure="false">elektro!#ref!</definedName>
    <definedName function="false" hidden="false" name="SloupecCisloPol" vbProcedure="false">elektro!#ref!</definedName>
    <definedName function="false" hidden="false" name="SloupecJC" vbProcedure="false">elektro!#ref!</definedName>
    <definedName function="false" hidden="false" name="SloupecMJ" vbProcedure="false">elektro!#ref!</definedName>
    <definedName function="false" hidden="false" name="SloupecMnozstvi" vbProcedure="false">elektro!#ref!</definedName>
    <definedName function="false" hidden="false" name="SloupecNazPol" vbProcedure="false">elektro!#ref!</definedName>
    <definedName function="false" hidden="false" name="SloupecPC" vbProcedure="false">elektro!#ref!</definedName>
    <definedName function="false" hidden="false" name="Typ" vbProcedure="false">elektro!#ref!</definedName>
    <definedName function="false" hidden="false" name="VRN" vbProcedure="false">[3]Rekapitulace!$H$17</definedName>
    <definedName function="false" hidden="false" name="VRNKc" vbProcedure="false">[2]rekapitulace!#ref!</definedName>
    <definedName function="false" hidden="false" name="VRNnazev" vbProcedure="false">[2]rekapitulace!#ref!</definedName>
    <definedName function="false" hidden="false" name="VRNproc" vbProcedure="false">[2]rekapitulace!#ref!</definedName>
    <definedName function="false" hidden="false" name="VRNzakl" vbProcedure="false">[2]rekapitulace!#ref!</definedName>
    <definedName function="false" hidden="false" localSheetId="0" name="_xlnm.Print_Area_0" vbProcedure="false">'pol.'!$A$1:$H$173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elektro!#ref!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3" name="cisloobjektu" vbProcedure="false">'[1]Krycí list'!$A$5</definedName>
    <definedName function="false" hidden="false" localSheetId="3" name="cislostavby" vbProcedure="false">'[1]Krycí list'!$A$7</definedName>
    <definedName function="false" hidden="false" localSheetId="3" name="Dodavka" vbProcedure="false">[1]Rekapitulace!$G$15</definedName>
    <definedName function="false" hidden="false" localSheetId="3" name="Dodavka0" vbProcedure="false">kanalizace!#ref!</definedName>
    <definedName function="false" hidden="false" localSheetId="3" name="HSV" vbProcedure="false">[1]Rekapitulace!$E$15</definedName>
    <definedName function="false" hidden="false" localSheetId="3" name="HSV0" vbProcedure="false">kanalizace!#ref!</definedName>
    <definedName function="false" hidden="false" localSheetId="3" name="HZS" vbProcedure="false">[1]Rekapitulace!$I$15</definedName>
    <definedName function="false" hidden="false" localSheetId="3" name="HZS0" vbProcedure="false">kanalizace!#ref!</definedName>
    <definedName function="false" hidden="false" localSheetId="3" name="Mont" vbProcedure="false">[1]Rekapitulace!$H$15</definedName>
    <definedName function="false" hidden="false" localSheetId="3" name="Montaz0" vbProcedure="false">kanalizace!#ref!</definedName>
    <definedName function="false" hidden="false" localSheetId="3" name="nazevobjektu" vbProcedure="false">'[1]Krycí list'!$C$5</definedName>
    <definedName function="false" hidden="false" localSheetId="3" name="nazevstavby" vbProcedure="false">'[1]Krycí list'!$C$7</definedName>
    <definedName function="false" hidden="false" localSheetId="3" name="PocetMJ" vbProcedure="false">'[1]Krycí list'!$G$6</definedName>
    <definedName function="false" hidden="false" localSheetId="3" name="PSV" vbProcedure="false">[1]Rekapitulace!$F$15</definedName>
    <definedName function="false" hidden="false" localSheetId="3" name="PSV0" vbProcedure="false">kanalizace!#ref!</definedName>
    <definedName function="false" hidden="false" localSheetId="3" name="SazbaDPH1" vbProcedure="false">'[1]Krycí list'!$C$30</definedName>
    <definedName function="false" hidden="false" localSheetId="3" name="SazbaDPH2" vbProcedure="false">'[1]Krycí list'!$C$32</definedName>
    <definedName function="false" hidden="false" localSheetId="3" name="SloupecCC" vbProcedure="false">kanalizace!#ref!</definedName>
    <definedName function="false" hidden="false" localSheetId="3" name="SloupecCisloPol" vbProcedure="false">kanalizace!#ref!</definedName>
    <definedName function="false" hidden="false" localSheetId="3" name="SloupecJC" vbProcedure="false">kanalizace!#ref!</definedName>
    <definedName function="false" hidden="false" localSheetId="3" name="SloupecMJ" vbProcedure="false">kanalizace!#ref!</definedName>
    <definedName function="false" hidden="false" localSheetId="3" name="SloupecMnozstvi" vbProcedure="false">kanalizace!#ref!</definedName>
    <definedName function="false" hidden="false" localSheetId="3" name="SloupecNazPol" vbProcedure="false">kanalizace!#ref!</definedName>
    <definedName function="false" hidden="false" localSheetId="3" name="SloupecPC" vbProcedure="false">kanalizace!#ref!</definedName>
    <definedName function="false" hidden="false" localSheetId="3" name="solver_lin" vbProcedure="false">0</definedName>
    <definedName function="false" hidden="false" localSheetId="3" name="solver_num" vbProcedure="false">0</definedName>
    <definedName function="false" hidden="false" localSheetId="3" name="solver_opt" vbProcedure="false">kanalizace!#ref!</definedName>
    <definedName function="false" hidden="false" localSheetId="3" name="solver_typ" vbProcedure="false">1</definedName>
    <definedName function="false" hidden="false" localSheetId="3" name="solver_val" vbProcedure="false">0</definedName>
    <definedName function="false" hidden="false" localSheetId="3" name="Typ" vbProcedure="false">kanalizace!#ref!</definedName>
    <definedName function="false" hidden="false" localSheetId="3" name="VRN" vbProcedure="false">[1]Rekapitulace!$H$28</definedName>
    <definedName function="false" hidden="false" localSheetId="3" name="VRNKc" vbProcedure="false">[1]rekapitulace!#ref!</definedName>
    <definedName function="false" hidden="false" localSheetId="3" name="VRNnazev" vbProcedure="false">[1]rekapitulace!#ref!</definedName>
    <definedName function="false" hidden="false" localSheetId="3" name="VRNproc" vbProcedure="false">[1]rekapitulace!#ref!</definedName>
    <definedName function="false" hidden="false" localSheetId="3" name="VRNzakl" vbProcedure="false">[1]rekapitulace!#ref!</definedName>
    <definedName function="false" hidden="false" localSheetId="4" name="cisloobjektu" vbProcedure="false">'[2]Krycí list'!$A$5</definedName>
    <definedName function="false" hidden="false" localSheetId="4" name="cislostavby" vbProcedure="false">'[2]Krycí list'!$A$7</definedName>
    <definedName function="false" hidden="false" localSheetId="4" name="Dodavka" vbProcedure="false">vodovod!#ref!</definedName>
    <definedName function="false" hidden="false" localSheetId="4" name="Dodavka0" vbProcedure="false">vodovod!#ref!</definedName>
    <definedName function="false" hidden="false" localSheetId="4" name="HSV" vbProcedure="false">vodovod!$G$95</definedName>
    <definedName function="false" hidden="false" localSheetId="4" name="HSV0" vbProcedure="false">vodovod!#ref!</definedName>
    <definedName function="false" hidden="false" localSheetId="4" name="HZS" vbProcedure="false">vodovod!#ref!</definedName>
    <definedName function="false" hidden="false" localSheetId="4" name="HZS0" vbProcedure="false">vodovod!#ref!</definedName>
    <definedName function="false" hidden="false" localSheetId="4" name="Mont" vbProcedure="false">vodovod!#ref!</definedName>
    <definedName function="false" hidden="false" localSheetId="4" name="Montaz0" vbProcedure="false">vodovod!#ref!</definedName>
    <definedName function="false" hidden="false" localSheetId="4" name="nazevobjektu" vbProcedure="false">'[2]Krycí list'!$C$5</definedName>
    <definedName function="false" hidden="false" localSheetId="4" name="nazevstavby" vbProcedure="false">'[2]Krycí list'!$C$7</definedName>
    <definedName function="false" hidden="false" localSheetId="4" name="PocetMJ" vbProcedure="false">'[2]Krycí list'!$G$6</definedName>
    <definedName function="false" hidden="false" localSheetId="4" name="PSV" vbProcedure="false">vodovod!$F$95</definedName>
    <definedName function="false" hidden="false" localSheetId="4" name="PSV0" vbProcedure="false">vodovod!#ref!</definedName>
    <definedName function="false" hidden="false" localSheetId="4" name="SloupecCC" vbProcedure="false">vodovod!#ref!</definedName>
    <definedName function="false" hidden="false" localSheetId="4" name="SloupecCisloPol" vbProcedure="false">vodovod!#ref!</definedName>
    <definedName function="false" hidden="false" localSheetId="4" name="SloupecJC" vbProcedure="false">vodovod!#ref!</definedName>
    <definedName function="false" hidden="false" localSheetId="4" name="SloupecMJ" vbProcedure="false">vodovod!#ref!</definedName>
    <definedName function="false" hidden="false" localSheetId="4" name="SloupecMnozstvi" vbProcedure="false">vodovod!#ref!</definedName>
    <definedName function="false" hidden="false" localSheetId="4" name="SloupecNazPol" vbProcedure="false">vodovod!#ref!</definedName>
    <definedName function="false" hidden="false" localSheetId="4" name="SloupecPC" vbProcedure="false">vodovod!#ref!</definedName>
    <definedName function="false" hidden="false" localSheetId="4" name="solver_lin" vbProcedure="false">0</definedName>
    <definedName function="false" hidden="false" localSheetId="4" name="solver_num" vbProcedure="false">0</definedName>
    <definedName function="false" hidden="false" localSheetId="4" name="solver_opt" vbProcedure="false">vodovod!#ref!</definedName>
    <definedName function="false" hidden="false" localSheetId="4" name="solver_typ" vbProcedure="false">1</definedName>
    <definedName function="false" hidden="false" localSheetId="4" name="solver_val" vbProcedure="false">0</definedName>
    <definedName function="false" hidden="false" localSheetId="4" name="Typ" vbProcedure="false">vodovod!#ref!</definedName>
    <definedName function="false" hidden="false" localSheetId="4" name="VRN" vbProcedure="false">[2]Rekapitulace!$H$28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<sst xmlns="http://schemas.openxmlformats.org/spreadsheetml/2006/main" count="1727" uniqueCount="983">
  <si>
    <r>
      <rPr>
        <b val="true"/>
        <sz val="10"/>
        <rFont val="Arial"/>
        <family val="2"/>
        <charset val="238"/>
      </rPr>
      <t xml:space="preserve">stavba : Hřbitov Český Krumlov</t>
    </r>
    <r>
      <rPr>
        <sz val="10"/>
        <rFont val="Arial"/>
        <family val="2"/>
        <charset val="238"/>
      </rPr>
      <t xml:space="preserve"> - Hřbitovní ul.</t>
    </r>
    <r>
      <rPr>
        <b val="true"/>
        <sz val="10"/>
        <rFont val="Arial"/>
        <family val="2"/>
        <charset val="238"/>
      </rPr>
      <t xml:space="preserve"> Fáze 1</t>
    </r>
  </si>
  <si>
    <t xml:space="preserve">SO 03  Soupis prací</t>
  </si>
  <si>
    <t xml:space="preserve">                    listopad 2020</t>
  </si>
  <si>
    <t xml:space="preserve"> Investor : Město Český Krumlov Náměstí Svornosti 1</t>
  </si>
  <si>
    <t xml:space="preserve">Stavební část</t>
  </si>
  <si>
    <t xml:space="preserve">pol.č.</t>
  </si>
  <si>
    <t xml:space="preserve">Kód</t>
  </si>
  <si>
    <t xml:space="preserve">Popis</t>
  </si>
  <si>
    <t xml:space="preserve">MJ</t>
  </si>
  <si>
    <t xml:space="preserve">počet</t>
  </si>
  <si>
    <t xml:space="preserve">Jedn. cena</t>
  </si>
  <si>
    <t xml:space="preserve">Cena</t>
  </si>
  <si>
    <t xml:space="preserve">CS</t>
  </si>
  <si>
    <t xml:space="preserve">Jedn. hmotn.</t>
  </si>
  <si>
    <t xml:space="preserve">Hmotnost</t>
  </si>
  <si>
    <t xml:space="preserve">Jedn. suť</t>
  </si>
  <si>
    <t xml:space="preserve">Suť</t>
  </si>
  <si>
    <t xml:space="preserve">Bourání konstrukcí</t>
  </si>
  <si>
    <t xml:space="preserve">1</t>
  </si>
  <si>
    <t xml:space="preserve">Bourání základů z betonu prostého</t>
  </si>
  <si>
    <r>
      <rPr>
        <sz val="9"/>
        <rFont val="Arial"/>
        <family val="2"/>
        <charset val="238"/>
      </rPr>
      <t xml:space="preserve">m</t>
    </r>
    <r>
      <rPr>
        <vertAlign val="superscript"/>
        <sz val="9"/>
        <rFont val="Arial"/>
        <family val="2"/>
        <charset val="238"/>
      </rPr>
      <t xml:space="preserve">3</t>
    </r>
  </si>
  <si>
    <t xml:space="preserve">URS 2021/I</t>
  </si>
  <si>
    <t xml:space="preserve">nádrž voda</t>
  </si>
  <si>
    <t xml:space="preserve">1,5*1,4*0,25</t>
  </si>
  <si>
    <t xml:space="preserve">2</t>
  </si>
  <si>
    <t xml:space="preserve">Bourání zdiva nadzákladového z betonu prostého přes 1 m3</t>
  </si>
  <si>
    <t xml:space="preserve">(1,5+1,4-0,4)*0,20*0,9*2</t>
  </si>
  <si>
    <r>
      <rPr>
        <b val="true"/>
        <i val="true"/>
        <sz val="10"/>
        <rFont val="Arial"/>
        <family val="2"/>
        <charset val="238"/>
      </rPr>
      <t xml:space="preserve">Zpevněné plochy</t>
    </r>
    <r>
      <rPr>
        <i val="true"/>
        <sz val="10"/>
        <rFont val="Arial"/>
        <family val="2"/>
        <charset val="238"/>
      </rPr>
      <t xml:space="preserve"> - předpoklad 20% ručně 80% strojně</t>
    </r>
  </si>
  <si>
    <t xml:space="preserve">Dlažba zámková= tl. 80 mm+ podklad ŠD 200 mm</t>
  </si>
  <si>
    <t xml:space="preserve">m2</t>
  </si>
  <si>
    <t xml:space="preserve">Asfaltové plochy = živice 100 mm+200 mm ŠD</t>
  </si>
  <si>
    <r>
      <rPr>
        <b val="true"/>
        <i val="true"/>
        <sz val="9"/>
        <rFont val="Arial"/>
        <family val="2"/>
        <charset val="238"/>
      </rPr>
      <t xml:space="preserve">poznámka</t>
    </r>
    <r>
      <rPr>
        <i val="true"/>
        <sz val="9"/>
        <rFont val="Arial"/>
        <family val="2"/>
        <charset val="238"/>
      </rPr>
      <t xml:space="preserve"> : všechny výměry jsou určené digitálně z výkresů.</t>
    </r>
  </si>
  <si>
    <r>
      <rPr>
        <sz val="9"/>
        <rFont val="Arial"/>
        <family val="2"/>
        <charset val="238"/>
      </rPr>
      <t xml:space="preserve">Odstranění podkladu z kameniva drceného tl 200 mm </t>
    </r>
    <r>
      <rPr>
        <u val="single"/>
        <sz val="9"/>
        <rFont val="Arial"/>
        <family val="2"/>
        <charset val="238"/>
      </rPr>
      <t xml:space="preserve">ručně</t>
    </r>
  </si>
  <si>
    <r>
      <rPr>
        <sz val="9"/>
        <rFont val="Arial"/>
        <family val="2"/>
        <charset val="238"/>
      </rPr>
      <t xml:space="preserve">m</t>
    </r>
    <r>
      <rPr>
        <vertAlign val="superscript"/>
        <sz val="9"/>
        <rFont val="Arial"/>
        <family val="2"/>
        <charset val="238"/>
      </rPr>
      <t xml:space="preserve">2</t>
    </r>
  </si>
  <si>
    <r>
      <rPr>
        <sz val="9"/>
        <rFont val="Arial"/>
        <family val="2"/>
        <charset val="238"/>
      </rPr>
      <t xml:space="preserve">Odstranění podkladu z kameniva drceného tl 200 mm </t>
    </r>
    <r>
      <rPr>
        <u val="single"/>
        <sz val="9"/>
        <rFont val="Arial"/>
        <family val="2"/>
        <charset val="238"/>
      </rPr>
      <t xml:space="preserve">strojně</t>
    </r>
    <r>
      <rPr>
        <sz val="9"/>
        <rFont val="Arial"/>
        <family val="2"/>
        <charset val="238"/>
      </rPr>
      <t xml:space="preserve"> pl přes 50 do 200 m2</t>
    </r>
  </si>
  <si>
    <r>
      <rPr>
        <sz val="9"/>
        <rFont val="Arial"/>
        <family val="2"/>
        <charset val="238"/>
      </rPr>
      <t xml:space="preserve">Odstranění podkladů nebo krytů </t>
    </r>
    <r>
      <rPr>
        <u val="single"/>
        <sz val="9"/>
        <rFont val="Arial"/>
        <family val="2"/>
        <charset val="238"/>
      </rPr>
      <t xml:space="preserve">ručně</t>
    </r>
    <r>
      <rPr>
        <sz val="9"/>
        <rFont val="Arial"/>
        <family val="2"/>
        <charset val="238"/>
      </rPr>
      <t xml:space="preserve"> s přemístěním hmot na skládku na vzdálenost do 3 m nebo s naložením na dopravní prostředek živičných, o tl. vrstvy přes 50 do 100 mm</t>
    </r>
  </si>
  <si>
    <r>
      <rPr>
        <sz val="9"/>
        <rFont val="Arial"/>
        <family val="2"/>
        <charset val="238"/>
      </rPr>
      <t xml:space="preserve">Odstranění podkladu živičného tl 100 mm </t>
    </r>
    <r>
      <rPr>
        <u val="single"/>
        <sz val="9"/>
        <rFont val="Arial"/>
        <family val="2"/>
        <charset val="238"/>
      </rPr>
      <t xml:space="preserve">strojně</t>
    </r>
    <r>
      <rPr>
        <sz val="9"/>
        <rFont val="Arial"/>
        <family val="2"/>
        <charset val="238"/>
      </rPr>
      <t xml:space="preserve"> pl přes 200 m2</t>
    </r>
  </si>
  <si>
    <t xml:space="preserve">Rozebrání dlažeb ze zámkových dlaždic komunikací pro pěší ručně</t>
  </si>
  <si>
    <r>
      <rPr>
        <sz val="9"/>
        <color rgb="FF000000"/>
        <rFont val="Segoe UI"/>
        <family val="2"/>
        <charset val="238"/>
      </rPr>
      <t xml:space="preserve">m</t>
    </r>
    <r>
      <rPr>
        <vertAlign val="superscript"/>
        <sz val="9"/>
        <color rgb="FF000000"/>
        <rFont val="Segoe UI"/>
        <family val="2"/>
        <charset val="238"/>
      </rPr>
      <t xml:space="preserve">2</t>
    </r>
  </si>
  <si>
    <t xml:space="preserve">Rozebrání dlažeb ze zámkových dlaždic komunikací pro pěší strojně pl do 50 m2</t>
  </si>
  <si>
    <t xml:space="preserve">Vytrhání obrub s vybouráním lože, s přemístěním hmot na skládku na vzdálenost do 3 m nebo s naložením na dopravní prostředek z krajníků nebo obrubníků stojatých</t>
  </si>
  <si>
    <t xml:space="preserve">m</t>
  </si>
  <si>
    <t xml:space="preserve">979024443</t>
  </si>
  <si>
    <t xml:space="preserve">Očištění vybouraných obrubníků a krajníků silničních</t>
  </si>
  <si>
    <r>
      <rPr>
        <sz val="9"/>
        <rFont val="Arial"/>
        <family val="2"/>
        <charset val="238"/>
      </rPr>
      <t xml:space="preserve">Řezání stávajícího živičného krytu hl do 100 mm </t>
    </r>
    <r>
      <rPr>
        <i val="true"/>
        <sz val="9"/>
        <rFont val="Arial"/>
        <family val="2"/>
        <charset val="238"/>
      </rPr>
      <t xml:space="preserve">- odhadem</t>
    </r>
  </si>
  <si>
    <t xml:space="preserve">Odvoz suti a vybouraných hmot na skládku nebo meziskládku do 1 km se složením</t>
  </si>
  <si>
    <t xml:space="preserve">t</t>
  </si>
  <si>
    <t xml:space="preserve">Příplatek k odvozu suti a vybouraných hmot na skládku ZKD 1 km přes 1 km - 14x</t>
  </si>
  <si>
    <t xml:space="preserve">Poplatek za uložení na skládce (skládkovné) odpadu asfaltového bez dehtu kód odpadu 17 03 02</t>
  </si>
  <si>
    <t xml:space="preserve">Poplatek za uložení na skládce (skládkovné) zeminy a kamení kód odpadu 17 05 04</t>
  </si>
  <si>
    <t xml:space="preserve">Poplatek za uložení na skládce (skládkovné) stavebního odpadu betonového kód odpadu 17 01 01</t>
  </si>
  <si>
    <t xml:space="preserve">006: Demolice</t>
  </si>
  <si>
    <t xml:space="preserve">Demolice budov postupným rozebíráním z cihel, kamene, smíšeného nebo hrázděného zdiva, tvárnic na maltu vápennou nebo vápenocementovou s podílem konstrukcí přes 25 do 30 %</t>
  </si>
  <si>
    <t xml:space="preserve">Vodorovné doprava suti s naložením a složením na skládku do 1 km</t>
  </si>
  <si>
    <r>
      <rPr>
        <sz val="9"/>
        <rFont val="Arial"/>
        <family val="2"/>
        <charset val="238"/>
      </rPr>
      <t xml:space="preserve">Příplatek k vodorovnému přemístění suti na skládku ZKD 1 km přes 1 km</t>
    </r>
    <r>
      <rPr>
        <b val="true"/>
        <sz val="9"/>
        <rFont val="Arial"/>
        <family val="2"/>
        <charset val="238"/>
      </rPr>
      <t xml:space="preserve"> 14x</t>
    </r>
  </si>
  <si>
    <t xml:space="preserve">Poplatek za uložení na skládce (skládkovné) stavebního odpadu směsného kód odpadu 17 09 04</t>
  </si>
  <si>
    <t xml:space="preserve">Zemní práce</t>
  </si>
  <si>
    <t xml:space="preserve">Sejmutí ornice plochy do 500 m2 tl vrstvy do 200 mm strojně</t>
  </si>
  <si>
    <t xml:space="preserve">plocha dle podkladů projektanta</t>
  </si>
  <si>
    <t xml:space="preserve">Hloubení rýh nezapažených š do 800 mm v hornině třídy těžitelnosti I, skupiny 3 objem přes 100 m3 strojně</t>
  </si>
  <si>
    <t xml:space="preserve">zástěna d</t>
  </si>
  <si>
    <t xml:space="preserve">((1,7*0,55+(1,7+4,211)*0,35)*(0,71-0,49)</t>
  </si>
  <si>
    <r>
      <rPr>
        <i val="true"/>
        <sz val="9"/>
        <rFont val="Arial"/>
        <family val="2"/>
        <charset val="238"/>
      </rPr>
      <t xml:space="preserve">m</t>
    </r>
    <r>
      <rPr>
        <i val="true"/>
        <vertAlign val="superscript"/>
        <sz val="9"/>
        <rFont val="Arial"/>
        <family val="2"/>
        <charset val="238"/>
      </rPr>
      <t xml:space="preserve">3</t>
    </r>
  </si>
  <si>
    <t xml:space="preserve">zástěna e</t>
  </si>
  <si>
    <t xml:space="preserve">(1,7*0,55+(1,7+3,65-0,55)*0,35)*(0,71-0,49)</t>
  </si>
  <si>
    <t xml:space="preserve">lavičky 01</t>
  </si>
  <si>
    <t xml:space="preserve">0,5*0,5*0,6*2*2</t>
  </si>
  <si>
    <t xml:space="preserve">lavičky 02</t>
  </si>
  <si>
    <t xml:space="preserve">0,25*0,25*0,75*2*4</t>
  </si>
  <si>
    <t xml:space="preserve">lavičky 03</t>
  </si>
  <si>
    <t xml:space="preserve">0,5*0,5*0,5*2*0</t>
  </si>
  <si>
    <t xml:space="preserve">drenáže</t>
  </si>
  <si>
    <t xml:space="preserve">250*0,32*0,3*0,3</t>
  </si>
  <si>
    <r>
      <rPr>
        <sz val="9"/>
        <rFont val="Arial"/>
        <family val="2"/>
        <charset val="238"/>
      </rPr>
      <t xml:space="preserve">Odkopávky a prokopávky nezapažené v hornině třídy těžitelnosti I, skupiny 3 objem do 500 m3</t>
    </r>
    <r>
      <rPr>
        <u val="single"/>
        <sz val="9"/>
        <rFont val="Arial"/>
        <family val="2"/>
        <charset val="238"/>
      </rPr>
      <t xml:space="preserve"> strojně</t>
    </r>
  </si>
  <si>
    <t xml:space="preserve">záhon</t>
  </si>
  <si>
    <t xml:space="preserve">6,7*1,91*0,7</t>
  </si>
  <si>
    <r>
      <rPr>
        <i val="true"/>
        <sz val="11"/>
        <color rgb="FF000000"/>
        <rFont val="Segoe UI"/>
        <family val="2"/>
        <charset val="238"/>
      </rPr>
      <t xml:space="preserve">m</t>
    </r>
    <r>
      <rPr>
        <i val="true"/>
        <vertAlign val="superscript"/>
        <sz val="11"/>
        <color rgb="FF000000"/>
        <rFont val="Segoe UI"/>
        <family val="2"/>
        <charset val="238"/>
      </rPr>
      <t xml:space="preserve">3</t>
    </r>
  </si>
  <si>
    <t xml:space="preserve">skladba R1 m2</t>
  </si>
  <si>
    <t xml:space="preserve">skladba R2 m2</t>
  </si>
  <si>
    <t xml:space="preserve">skladba R3 m2</t>
  </si>
  <si>
    <t xml:space="preserve">skladba R4 m2</t>
  </si>
  <si>
    <t xml:space="preserve">skladba R5 m2</t>
  </si>
  <si>
    <t xml:space="preserve">skladba R6 bm</t>
  </si>
  <si>
    <t xml:space="preserve">odpočty objemu započteného v bourání a skrývce</t>
  </si>
  <si>
    <t xml:space="preserve">skrývka ornice</t>
  </si>
  <si>
    <t xml:space="preserve">Dl.zámková</t>
  </si>
  <si>
    <t xml:space="preserve">živice </t>
  </si>
  <si>
    <t xml:space="preserve">odkopávky celkem</t>
  </si>
  <si>
    <r>
      <rPr>
        <b val="true"/>
        <i val="true"/>
        <sz val="11"/>
        <color rgb="FF000000"/>
        <rFont val="Segoe UI"/>
        <family val="2"/>
        <charset val="238"/>
      </rPr>
      <t xml:space="preserve">m</t>
    </r>
    <r>
      <rPr>
        <b val="true"/>
        <i val="true"/>
        <vertAlign val="superscript"/>
        <sz val="11"/>
        <color rgb="FF000000"/>
        <rFont val="Segoe UI"/>
        <family val="2"/>
        <charset val="238"/>
      </rPr>
      <t xml:space="preserve">3</t>
    </r>
  </si>
  <si>
    <r>
      <rPr>
        <b val="true"/>
        <i val="true"/>
        <sz val="9"/>
        <rFont val="Arial"/>
        <family val="2"/>
        <charset val="238"/>
      </rPr>
      <t xml:space="preserve">z toho strojně</t>
    </r>
    <r>
      <rPr>
        <i val="true"/>
        <sz val="9"/>
        <rFont val="Arial"/>
        <family val="2"/>
        <charset val="238"/>
      </rPr>
      <t xml:space="preserve"> odhadem 90%</t>
    </r>
  </si>
  <si>
    <t xml:space="preserve">m3</t>
  </si>
  <si>
    <r>
      <rPr>
        <b val="true"/>
        <i val="true"/>
        <sz val="9"/>
        <rFont val="Arial"/>
        <family val="2"/>
        <charset val="238"/>
      </rPr>
      <t xml:space="preserve">z toho ručně</t>
    </r>
    <r>
      <rPr>
        <i val="true"/>
        <sz val="9"/>
        <rFont val="Arial"/>
        <family val="2"/>
        <charset val="238"/>
      </rPr>
      <t xml:space="preserve"> (kolem stromů atd.) odhadem 10%</t>
    </r>
  </si>
  <si>
    <r>
      <rPr>
        <sz val="9"/>
        <rFont val="Arial"/>
        <family val="2"/>
        <charset val="238"/>
      </rPr>
      <t xml:space="preserve">Odkopávky a prokopávky v hornině třídy těžitelnosti I, skupiny 3</t>
    </r>
    <r>
      <rPr>
        <u val="single"/>
        <sz val="9"/>
        <rFont val="Arial"/>
        <family val="2"/>
        <charset val="238"/>
      </rPr>
      <t xml:space="preserve"> ručně</t>
    </r>
  </si>
  <si>
    <t xml:space="preserve">Zřízení příložného pažení stěn výkopu hl do 4 m</t>
  </si>
  <si>
    <r>
      <rPr>
        <sz val="9"/>
        <color rgb="FF000000"/>
        <rFont val="Arial"/>
        <family val="2"/>
        <charset val="238"/>
      </rPr>
      <t xml:space="preserve">m</t>
    </r>
    <r>
      <rPr>
        <vertAlign val="superscript"/>
        <sz val="9"/>
        <color rgb="FF000000"/>
        <rFont val="Arial"/>
        <family val="2"/>
        <charset val="238"/>
      </rPr>
      <t xml:space="preserve">2</t>
    </r>
  </si>
  <si>
    <t xml:space="preserve">dle obrubníků = (1160+28)*0,8</t>
  </si>
  <si>
    <r>
      <rPr>
        <i val="true"/>
        <sz val="9"/>
        <color rgb="FF000000"/>
        <rFont val="Arial"/>
        <family val="2"/>
        <charset val="238"/>
      </rPr>
      <t xml:space="preserve">m</t>
    </r>
    <r>
      <rPr>
        <i val="true"/>
        <vertAlign val="superscript"/>
        <sz val="9"/>
        <color rgb="FF000000"/>
        <rFont val="Arial"/>
        <family val="2"/>
        <charset val="238"/>
      </rPr>
      <t xml:space="preserve">2</t>
    </r>
  </si>
  <si>
    <t xml:space="preserve">Odstranění příložného pažení stěn hl do 4 m</t>
  </si>
  <si>
    <t xml:space="preserve"> Úprava pláně vyrovnáním výškových rozdílů strojně v hornině třídy těžitelnosti I, skupiny 1 až 3 se zhutněním</t>
  </si>
  <si>
    <t xml:space="preserve">skladba R1+R2+R3+R4+R6</t>
  </si>
  <si>
    <t xml:space="preserve">Vodorovné přemístění do 10000 m výkopku/sypaniny z horniny třídy těžitelnosti I, skupiny 1 až 3</t>
  </si>
  <si>
    <r>
      <rPr>
        <sz val="9"/>
        <rFont val="Arial"/>
        <family val="2"/>
        <charset val="238"/>
      </rPr>
      <t xml:space="preserve">Příplatek k vodorovnému přemístění výkopku/sypaniny z horniny třídy těžitelnosti I, skupiny 1 až 3 ZKD 1000 m přes 10000 m </t>
    </r>
    <r>
      <rPr>
        <b val="true"/>
        <i val="true"/>
        <sz val="9"/>
        <rFont val="Arial"/>
        <family val="2"/>
        <charset val="238"/>
      </rPr>
      <t xml:space="preserve"> 10x</t>
    </r>
  </si>
  <si>
    <t xml:space="preserve">Uložení sypaniny z hornin nesoudržných a sypkých do násypů zhutněných v aktivní zóně silnic a dálnic  - odhadem rezerva</t>
  </si>
  <si>
    <t xml:space="preserve">Uložení sypaniny na skládky nebo meziskládky</t>
  </si>
  <si>
    <t xml:space="preserve">Základy</t>
  </si>
  <si>
    <t xml:space="preserve">Základové pásy z betonu tř. C 25/30</t>
  </si>
  <si>
    <t xml:space="preserve">((1,7*0,55+(1,7+4,211)*0,35)*0,71</t>
  </si>
  <si>
    <t xml:space="preserve">(1,7*0,55+(1,7+3,65-0,55)*0,35)*0,71</t>
  </si>
  <si>
    <t xml:space="preserve">Zřízení bednění základových pasů rovného</t>
  </si>
  <si>
    <t xml:space="preserve">(1,7*2+1,35*2+0,55+0,35+5,11+4,21)*0,49</t>
  </si>
  <si>
    <r>
      <rPr>
        <i val="true"/>
        <sz val="9"/>
        <rFont val="Arial"/>
        <family val="2"/>
        <charset val="238"/>
      </rPr>
      <t xml:space="preserve">m</t>
    </r>
    <r>
      <rPr>
        <i val="true"/>
        <vertAlign val="superscript"/>
        <sz val="9"/>
        <rFont val="Arial"/>
        <family val="2"/>
        <charset val="238"/>
      </rPr>
      <t xml:space="preserve">2</t>
    </r>
  </si>
  <si>
    <t xml:space="preserve">(0,55+0,35+1,7*2+3,65+2,75)*0,49</t>
  </si>
  <si>
    <t xml:space="preserve">0,5*0,6*4*2*2</t>
  </si>
  <si>
    <t xml:space="preserve">0,25*0,75*4*2*4</t>
  </si>
  <si>
    <t xml:space="preserve">Odstranění bednění základových pasů rovného</t>
  </si>
  <si>
    <t xml:space="preserve">Svislé konstrukce</t>
  </si>
  <si>
    <r>
      <rPr>
        <sz val="9"/>
        <rFont val="Arial"/>
        <family val="2"/>
        <charset val="238"/>
      </rPr>
      <t xml:space="preserve">341321410</t>
    </r>
    <r>
      <rPr>
        <b val="true"/>
        <sz val="9"/>
        <rFont val="Arial"/>
        <family val="2"/>
        <charset val="238"/>
      </rPr>
      <t xml:space="preserve">R</t>
    </r>
  </si>
  <si>
    <r>
      <rPr>
        <sz val="9"/>
        <rFont val="Arial"/>
        <family val="2"/>
        <charset val="238"/>
      </rPr>
      <t xml:space="preserve">Stěny nosné z </t>
    </r>
    <r>
      <rPr>
        <u val="single"/>
        <sz val="9"/>
        <rFont val="Arial"/>
        <family val="2"/>
        <charset val="238"/>
      </rPr>
      <t xml:space="preserve">probarveného betonu</t>
    </r>
    <r>
      <rPr>
        <sz val="9"/>
        <rFont val="Arial"/>
        <family val="2"/>
        <charset val="238"/>
      </rPr>
      <t xml:space="preserve"> ze ŽB tř. C 25/30 například RAL 7026  </t>
    </r>
    <r>
      <rPr>
        <i val="true"/>
        <sz val="9"/>
        <rFont val="Arial"/>
        <family val="2"/>
        <charset val="238"/>
      </rPr>
      <t xml:space="preserve">- podrobná specifikace konstrukce viz TZ </t>
    </r>
    <r>
      <rPr>
        <b val="true"/>
        <i val="true"/>
        <sz val="9"/>
        <rFont val="Arial"/>
        <family val="2"/>
        <charset val="238"/>
      </rPr>
      <t xml:space="preserve">h1</t>
    </r>
  </si>
  <si>
    <t xml:space="preserve">R -pol.</t>
  </si>
  <si>
    <t xml:space="preserve">poznámka :</t>
  </si>
  <si>
    <r>
      <rPr>
        <i val="true"/>
        <sz val="9"/>
        <rFont val="Arial"/>
        <family val="2"/>
        <charset val="238"/>
      </rPr>
      <t xml:space="preserve">JC je včetně dopravy </t>
    </r>
    <r>
      <rPr>
        <i val="true"/>
        <u val="single"/>
        <sz val="9"/>
        <rFont val="Arial"/>
        <family val="2"/>
        <charset val="238"/>
      </rPr>
      <t xml:space="preserve">z "mixu" čerpadlem na místo uložení</t>
    </r>
    <r>
      <rPr>
        <i val="true"/>
        <sz val="9"/>
        <rFont val="Arial"/>
        <family val="2"/>
        <charset val="238"/>
      </rPr>
      <t xml:space="preserve"> !</t>
    </r>
  </si>
  <si>
    <t xml:space="preserve">1,69*(0,15*(1,5+4,501)+1,5*0,35-1,5*0,125*0,5)-0,8*0,4*0,225</t>
  </si>
  <si>
    <t xml:space="preserve">1,69*(0,15*2,95+1,5)+1,5*0,35-1,5*0,125*0,5)-0,8*0,4*0,225</t>
  </si>
  <si>
    <t xml:space="preserve">Zřízení oboustranného bednění nosných nadzákladových zdí</t>
  </si>
  <si>
    <t xml:space="preserve">1,69*(1,5+1,5*1,1+5+4,501+1,35*2)+0,225*(0,8+0,4)*2+0,8*0,4</t>
  </si>
  <si>
    <t xml:space="preserve">1,69*(1,5+1,5*1,1+2,95+1,725*2+1,35*2)+0,225*(0,8+0,4)*2+0,8*0,4</t>
  </si>
  <si>
    <t xml:space="preserve">Odstranění oboustranného bednění nosných nadzákladových zdí</t>
  </si>
  <si>
    <r>
      <rPr>
        <sz val="9"/>
        <rFont val="Arial"/>
        <family val="2"/>
        <charset val="238"/>
      </rPr>
      <t xml:space="preserve">Výztuž nosných zdí betonářskou ocelí 10 505 </t>
    </r>
    <r>
      <rPr>
        <i val="true"/>
        <sz val="9"/>
        <rFont val="Arial"/>
        <family val="2"/>
        <charset val="238"/>
      </rPr>
      <t xml:space="preserve">= 0,2714+0,2483</t>
    </r>
  </si>
  <si>
    <t xml:space="preserve">Dodatečné vlepování betonářské výztuže včetně vyvrtání a vyčištění otvoru cementovou aktivovanou maltou průměr výztuže 12 mm - statika pol.2</t>
  </si>
  <si>
    <t xml:space="preserve">výztuž pol.2 </t>
  </si>
  <si>
    <t xml:space="preserve">0,15*(20+20)</t>
  </si>
  <si>
    <r>
      <rPr>
        <sz val="9"/>
        <rFont val="Arial"/>
        <family val="2"/>
        <charset val="238"/>
      </rPr>
      <t xml:space="preserve">311351911</t>
    </r>
    <r>
      <rPr>
        <b val="true"/>
        <sz val="9"/>
        <rFont val="Arial"/>
        <family val="2"/>
        <charset val="238"/>
      </rPr>
      <t xml:space="preserve">R</t>
    </r>
  </si>
  <si>
    <r>
      <rPr>
        <b val="true"/>
        <sz val="9"/>
        <rFont val="Arial"/>
        <family val="2"/>
        <charset val="238"/>
      </rPr>
      <t xml:space="preserve">Příplatek k cenám bednění </t>
    </r>
    <r>
      <rPr>
        <sz val="9"/>
        <rFont val="Arial"/>
        <family val="2"/>
        <charset val="238"/>
      </rPr>
      <t xml:space="preserve">nosných nadzákladových zdí za pohledový beton ,bednění bude připraveno například ze systému nosníkového bednění, který umožní dosáhnout vysoké nároky na pohledovost povrchu. </t>
    </r>
    <r>
      <rPr>
        <i val="true"/>
        <sz val="9"/>
        <rFont val="Arial"/>
        <family val="2"/>
        <charset val="238"/>
      </rPr>
      <t xml:space="preserve">Podrobný popis viz Technická zpráva</t>
    </r>
  </si>
  <si>
    <t xml:space="preserve">Komunikace</t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</si>
  <si>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R1 Dlažba odseková   </t>
    </r>
  </si>
  <si>
    <t xml:space="preserve">M2</t>
  </si>
  <si>
    <t xml:space="preserve">světlá=135 m2 tmavá 553 m2</t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</si>
  <si>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R2  Mlat pojížděný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</si>
  <si>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R3 Mlat mezi hroby  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</si>
  <si>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R4 stěrkotrávník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</si>
  <si>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R5 podlaha zástěn</t>
    </r>
    <r>
      <rPr>
        <sz val="9"/>
        <color rgb="FF002060"/>
        <rFont val="Arial"/>
        <family val="2"/>
        <charset val="238"/>
      </rPr>
      <t xml:space="preserve"> =1,35*(4,501+2,95)</t>
    </r>
  </si>
  <si>
    <r>
      <rPr>
        <sz val="9"/>
        <color rgb="FF002060"/>
        <rFont val="Arial"/>
        <family val="2"/>
        <charset val="238"/>
      </rPr>
      <t xml:space="preserve">Skladba</t>
    </r>
    <r>
      <rPr>
        <b val="true"/>
        <sz val="9"/>
        <color rgb="FF002060"/>
        <rFont val="Arial"/>
        <family val="2"/>
        <charset val="238"/>
      </rPr>
      <t xml:space="preserve"> R6 </t>
    </r>
    <r>
      <rPr>
        <sz val="9"/>
        <color rgb="FF002060"/>
        <rFont val="Arial"/>
        <family val="2"/>
        <charset val="238"/>
      </rPr>
      <t xml:space="preserve"> </t>
    </r>
  </si>
  <si>
    <t xml:space="preserve">bm</t>
  </si>
  <si>
    <r>
      <rPr>
        <sz val="9"/>
        <rFont val="Arial"/>
        <family val="2"/>
        <charset val="238"/>
      </rPr>
      <t xml:space="preserve">Kladení dlažby z kostek s provedením lože do tl.40 mm, s vyplněním spár, s dvojím beraněním a se smetením přebytečného materiálu na krajnici , do lože z kameniva těženého -</t>
    </r>
    <r>
      <rPr>
        <i val="true"/>
        <u val="single"/>
        <sz val="9"/>
        <rFont val="Arial"/>
        <family val="2"/>
        <charset val="238"/>
      </rPr>
      <t xml:space="preserve"> srovnatelně pro odsekovou dlažbu R1 ,dvoubarevné provedení</t>
    </r>
  </si>
  <si>
    <r>
      <rPr>
        <sz val="9"/>
        <rFont val="Arial"/>
        <family val="2"/>
        <charset val="238"/>
      </rPr>
      <t xml:space="preserve">Dodávka dlažby </t>
    </r>
    <r>
      <rPr>
        <b val="true"/>
        <sz val="9"/>
        <rFont val="Arial"/>
        <family val="2"/>
        <charset val="238"/>
      </rPr>
      <t xml:space="preserve">světlé </t>
    </r>
    <r>
      <rPr>
        <sz val="9"/>
        <rFont val="Arial"/>
        <family val="2"/>
        <charset val="238"/>
      </rPr>
      <t xml:space="preserve"> - Odseky od žulových štípaných kostek netříděné  tl.150 mm 1 tuna = cca 6,0 m2</t>
    </r>
  </si>
  <si>
    <t xml:space="preserve">tun</t>
  </si>
  <si>
    <r>
      <rPr>
        <sz val="9"/>
        <rFont val="Arial"/>
        <family val="2"/>
        <charset val="238"/>
      </rPr>
      <t xml:space="preserve">Dodávka dlažby </t>
    </r>
    <r>
      <rPr>
        <b val="true"/>
        <sz val="9"/>
        <rFont val="Arial"/>
        <family val="2"/>
        <charset val="238"/>
      </rPr>
      <t xml:space="preserve">tmavé </t>
    </r>
    <r>
      <rPr>
        <sz val="9"/>
        <rFont val="Arial"/>
        <family val="2"/>
        <charset val="238"/>
      </rPr>
      <t xml:space="preserve"> -Odseky od žulových štípaných kostek netříděné  tl.150 mm 1 tuna = cca 6,0 m2</t>
    </r>
  </si>
  <si>
    <t xml:space="preserve">Podklad ze štěrkodrtě ŠD tl 80 mm - R2+R3</t>
  </si>
  <si>
    <t xml:space="preserve">R2</t>
  </si>
  <si>
    <t xml:space="preserve">R3</t>
  </si>
  <si>
    <t xml:space="preserve">Podklad ze štěrkodrtě ŠD tl 150 mm - R1+R2+R5+R6</t>
  </si>
  <si>
    <t xml:space="preserve">R1</t>
  </si>
  <si>
    <t xml:space="preserve">R5</t>
  </si>
  <si>
    <t xml:space="preserve">R6 = bm x 0,25</t>
  </si>
  <si>
    <r>
      <rPr>
        <sz val="9"/>
        <rFont val="Arial"/>
        <family val="2"/>
        <charset val="238"/>
      </rPr>
      <t xml:space="preserve">Podklad z kameniva hrubého drceného vel. 32-63 mm </t>
    </r>
    <r>
      <rPr>
        <i val="true"/>
        <sz val="9"/>
        <rFont val="Arial"/>
        <family val="2"/>
        <charset val="238"/>
      </rPr>
      <t xml:space="preserve">srovnatelně</t>
    </r>
    <r>
      <rPr>
        <sz val="9"/>
        <rFont val="Arial"/>
        <family val="2"/>
        <charset val="238"/>
      </rPr>
      <t xml:space="preserve">  </t>
    </r>
    <r>
      <rPr>
        <u val="single"/>
        <sz val="9"/>
        <rFont val="Arial"/>
        <family val="2"/>
        <charset val="238"/>
      </rPr>
      <t xml:space="preserve">tl. 190 mm</t>
    </r>
  </si>
  <si>
    <t xml:space="preserve">R4</t>
  </si>
  <si>
    <t xml:space="preserve">Podklad z kameniva hrubého drceného vel. 32-63 mm tl 220 mm  R2</t>
  </si>
  <si>
    <t xml:space="preserve">Podklad ze směsi stmelené cementem SC C 5/6 (KSC II) tl 150 mm - R1+R5</t>
  </si>
  <si>
    <t xml:space="preserve">Geotextilie pro separaci a filtraci netkaná hmot.do 200 g/m2 - R1 2x+R5 2x+R2</t>
  </si>
  <si>
    <t xml:space="preserve">R1 2x</t>
  </si>
  <si>
    <t xml:space="preserve">R5 2x</t>
  </si>
  <si>
    <t xml:space="preserve">R6 = bm x ( 0,25+0,5)</t>
  </si>
  <si>
    <t xml:space="preserve">564850000 R</t>
  </si>
  <si>
    <r>
      <rPr>
        <sz val="9"/>
        <rFont val="Arial"/>
        <family val="2"/>
        <charset val="238"/>
      </rPr>
      <t xml:space="preserve">Zahliněná lomová výsivka fr. 0/4 ML tl.40 mm  - </t>
    </r>
    <r>
      <rPr>
        <i val="true"/>
        <sz val="9"/>
        <rFont val="Arial"/>
        <family val="2"/>
        <charset val="238"/>
      </rPr>
      <t xml:space="preserve">R2+R3</t>
    </r>
  </si>
  <si>
    <t xml:space="preserve">R pol.</t>
  </si>
  <si>
    <t xml:space="preserve">564850002 R</t>
  </si>
  <si>
    <t xml:space="preserve">Štěrkotrávník  tl.150 mm -(10-20% obj. zeminy - kompostu a 80-90% obj. štěrku - zrnitost 0/32-0/45</t>
  </si>
  <si>
    <t xml:space="preserve">R6</t>
  </si>
  <si>
    <r>
      <rPr>
        <sz val="9"/>
        <rFont val="Arial"/>
        <family val="2"/>
        <charset val="238"/>
      </rPr>
      <t xml:space="preserve">Úprava dlažby na linii, která rozděluje dva odstíny barvy dlažby R01 </t>
    </r>
    <r>
      <rPr>
        <i val="true"/>
        <sz val="9"/>
        <rFont val="Arial"/>
        <family val="2"/>
        <charset val="238"/>
      </rPr>
      <t xml:space="preserve">- srovnatelně</t>
    </r>
  </si>
  <si>
    <t xml:space="preserve">916330000 R</t>
  </si>
  <si>
    <r>
      <rPr>
        <sz val="9"/>
        <rFont val="Arial"/>
        <family val="2"/>
        <charset val="238"/>
      </rPr>
      <t xml:space="preserve">Ocelové obrubníky š. 250 mm, tl. 8 mm,kotvené do betonového lože cca 300x300 mm  označ.</t>
    </r>
    <r>
      <rPr>
        <b val="true"/>
        <sz val="9"/>
        <rFont val="Arial"/>
        <family val="2"/>
        <charset val="238"/>
      </rPr>
      <t xml:space="preserve">06a</t>
    </r>
  </si>
  <si>
    <r>
      <rPr>
        <sz val="9"/>
        <rFont val="Arial"/>
        <family val="2"/>
        <charset val="238"/>
      </rPr>
      <t xml:space="preserve">Ocelové obrubníky </t>
    </r>
    <r>
      <rPr>
        <u val="single"/>
        <sz val="9"/>
        <rFont val="Arial"/>
        <family val="2"/>
        <charset val="238"/>
      </rPr>
      <t xml:space="preserve">obloukové</t>
    </r>
    <r>
      <rPr>
        <sz val="9"/>
        <rFont val="Arial"/>
        <family val="2"/>
        <charset val="238"/>
      </rPr>
      <t xml:space="preserve"> š. 250 mm, tl. 8 mm,kotvené do betonového lože cca 300x300 mm  označ.</t>
    </r>
    <r>
      <rPr>
        <b val="true"/>
        <sz val="9"/>
        <rFont val="Arial"/>
        <family val="2"/>
        <charset val="238"/>
      </rPr>
      <t xml:space="preserve">06b</t>
    </r>
  </si>
  <si>
    <t xml:space="preserve">916330001 R</t>
  </si>
  <si>
    <r>
      <rPr>
        <sz val="9"/>
        <rFont val="Arial"/>
        <family val="2"/>
        <charset val="238"/>
      </rPr>
      <t xml:space="preserve">Ocel. Obrubník š.150 mm, tl. 5 mm na trny z konstr. oceli průměru 12 mm v rozteči 500 mm zakotvenéy do podkladní vrstvy zeminy a štěrku, případně v případě nutnosti do patky ze suchého betonu  označ.</t>
    </r>
    <r>
      <rPr>
        <b val="true"/>
        <sz val="9"/>
        <rFont val="Arial"/>
        <family val="2"/>
        <charset val="238"/>
      </rPr>
      <t xml:space="preserve">07</t>
    </r>
  </si>
  <si>
    <t xml:space="preserve">Podlahy a podlahové konstrukce</t>
  </si>
  <si>
    <t xml:space="preserve">631311136 R</t>
  </si>
  <si>
    <r>
      <rPr>
        <sz val="9"/>
        <rFont val="Arial"/>
        <family val="2"/>
        <charset val="238"/>
      </rPr>
      <t xml:space="preserve">Mazanina </t>
    </r>
    <r>
      <rPr>
        <b val="true"/>
        <sz val="9"/>
        <rFont val="Arial"/>
        <family val="2"/>
        <charset val="238"/>
      </rPr>
      <t xml:space="preserve">probarvená </t>
    </r>
    <r>
      <rPr>
        <sz val="9"/>
        <rFont val="Arial"/>
        <family val="2"/>
        <charset val="238"/>
      </rPr>
      <t xml:space="preserve">tl do 240 mm z betonu prostého bez zvýšených nároků na prostředí tř. C 25/30</t>
    </r>
    <r>
      <rPr>
        <i val="true"/>
        <sz val="9"/>
        <rFont val="Arial"/>
        <family val="2"/>
        <charset val="238"/>
      </rPr>
      <t xml:space="preserve"> - R5 x0,19</t>
    </r>
  </si>
  <si>
    <r>
      <rPr>
        <sz val="9"/>
        <rFont val="Arial"/>
        <family val="2"/>
        <charset val="238"/>
      </rPr>
      <t xml:space="preserve">Příplatek k mazanině tl do 240 mm za přehlazení </t>
    </r>
    <r>
      <rPr>
        <i val="true"/>
        <sz val="9"/>
        <rFont val="Arial"/>
        <family val="2"/>
        <charset val="238"/>
      </rPr>
      <t xml:space="preserve">= KARTÁČOVÁNÍ povrchu</t>
    </r>
  </si>
  <si>
    <t xml:space="preserve">Příplatek k cenám betonových mazanin za vyztužení polypropylenovými mikrovlákny objemové vyztužení 0,9 kg/m3</t>
  </si>
  <si>
    <t xml:space="preserve">Zřízení bednění rýh a hran v podlahách</t>
  </si>
  <si>
    <t xml:space="preserve">Odstranění bednění rýh a hran v podlahách</t>
  </si>
  <si>
    <t xml:space="preserve">Příplatek k mazanině tl do 240 mm za plochu do 5 m2</t>
  </si>
  <si>
    <r>
      <rPr>
        <b val="true"/>
        <sz val="9"/>
        <color rgb="FF000080"/>
        <rFont val="Arial"/>
        <family val="2"/>
        <charset val="238"/>
      </rPr>
      <t xml:space="preserve">Dokončující konstrukce a práce  </t>
    </r>
    <r>
      <rPr>
        <i val="true"/>
        <sz val="9"/>
        <color rgb="FF000080"/>
        <rFont val="Arial"/>
        <family val="2"/>
        <charset val="238"/>
      </rPr>
      <t xml:space="preserve">- podrobný popis viz  A600 tabulka výrobků</t>
    </r>
  </si>
  <si>
    <r>
      <rPr>
        <b val="true"/>
        <i val="true"/>
        <sz val="9"/>
        <rFont val="Arial"/>
        <family val="2"/>
        <charset val="238"/>
      </rPr>
      <t xml:space="preserve">Jednotková cena</t>
    </r>
    <r>
      <rPr>
        <i val="true"/>
        <sz val="9"/>
        <rFont val="Arial"/>
        <family val="2"/>
        <charset val="238"/>
      </rPr>
      <t xml:space="preserve"> je kompletní = za dodávku,montáž,přesun hmot a případné další nutné náklady</t>
    </r>
  </si>
  <si>
    <r>
      <rPr>
        <sz val="9"/>
        <rFont val="Arial"/>
        <family val="2"/>
        <charset val="238"/>
      </rPr>
      <t xml:space="preserve">Fontánka - výtokový prvek včetně časového tlačítkového ventilu</t>
    </r>
    <r>
      <rPr>
        <b val="true"/>
        <sz val="9"/>
        <rFont val="Arial"/>
        <family val="2"/>
        <charset val="238"/>
      </rPr>
      <t xml:space="preserve"> označ. 08</t>
    </r>
  </si>
  <si>
    <t xml:space="preserve">kpl</t>
  </si>
  <si>
    <r>
      <rPr>
        <sz val="9"/>
        <rFont val="Arial"/>
        <family val="2"/>
        <charset val="238"/>
      </rPr>
      <t xml:space="preserve">Kontejner 1100 l plastový s plochým víkem DOPNER, černý označ.</t>
    </r>
    <r>
      <rPr>
        <b val="true"/>
        <sz val="9"/>
        <rFont val="Arial"/>
        <family val="2"/>
        <charset val="238"/>
      </rPr>
      <t xml:space="preserve">12</t>
    </r>
  </si>
  <si>
    <t xml:space="preserve">ks</t>
  </si>
  <si>
    <r>
      <rPr>
        <sz val="9"/>
        <rFont val="Arial"/>
        <family val="2"/>
        <charset val="238"/>
      </rPr>
      <t xml:space="preserve">Kontejner 770 l BIO plastový DOPNER, hnědá označ.</t>
    </r>
    <r>
      <rPr>
        <b val="true"/>
        <sz val="9"/>
        <rFont val="Arial"/>
        <family val="2"/>
        <charset val="238"/>
      </rPr>
      <t xml:space="preserve">13</t>
    </r>
  </si>
  <si>
    <r>
      <rPr>
        <sz val="9"/>
        <rFont val="Arial"/>
        <family val="2"/>
        <charset val="238"/>
      </rPr>
      <t xml:space="preserve">Lavička betonová - prefabrikovaná označ.</t>
    </r>
    <r>
      <rPr>
        <b val="true"/>
        <sz val="9"/>
        <rFont val="Arial"/>
        <family val="2"/>
        <charset val="238"/>
      </rPr>
      <t xml:space="preserve">01</t>
    </r>
  </si>
  <si>
    <r>
      <rPr>
        <sz val="9"/>
        <rFont val="Arial"/>
        <family val="2"/>
        <charset val="238"/>
      </rPr>
      <t xml:space="preserve">Lavička dřevěná - kotvená  označ.</t>
    </r>
    <r>
      <rPr>
        <b val="true"/>
        <sz val="9"/>
        <rFont val="Arial"/>
        <family val="2"/>
        <charset val="238"/>
      </rPr>
      <t xml:space="preserve">02</t>
    </r>
  </si>
  <si>
    <t xml:space="preserve">Drenáže</t>
  </si>
  <si>
    <r>
      <rPr>
        <sz val="9"/>
        <rFont val="Arial"/>
        <family val="2"/>
        <charset val="238"/>
      </rPr>
      <t xml:space="preserve">Trativody z drenážních trubek pro liniové stavby a komunikace se zřízením štěrkového lože pod trubky a s jejich obsypem v otevřeném výkopu trubka korugovaná sendvičová PE-HD SN 8 perforace 220° - </t>
    </r>
    <r>
      <rPr>
        <i val="true"/>
        <sz val="9"/>
        <rFont val="Arial"/>
        <family val="2"/>
        <charset val="238"/>
      </rPr>
      <t xml:space="preserve">srovnatelně pro DN 125</t>
    </r>
  </si>
  <si>
    <t xml:space="preserve">Zřízení opláštění žeber nebo trativodů geotextilií v rýze nebo zářezu sklonu do 1:2</t>
  </si>
  <si>
    <t xml:space="preserve">geotextilie netkaná separační, ochranná, filtrační, drenážní PP 300g/m2</t>
  </si>
  <si>
    <t xml:space="preserve">Přesun hmot</t>
  </si>
  <si>
    <t xml:space="preserve">Přesun hmot pro pozemní komunikace s krytem dlážděným</t>
  </si>
  <si>
    <r>
      <rPr>
        <b val="true"/>
        <sz val="9"/>
        <color rgb="FF000080"/>
        <rFont val="Arial"/>
        <family val="2"/>
        <charset val="238"/>
      </rPr>
      <t xml:space="preserve">767- Konstrukce zámečnické </t>
    </r>
    <r>
      <rPr>
        <sz val="9"/>
        <color rgb="FF000080"/>
        <rFont val="Arial"/>
        <family val="2"/>
        <charset val="238"/>
      </rPr>
      <t xml:space="preserve">- </t>
    </r>
    <r>
      <rPr>
        <i val="true"/>
        <sz val="9"/>
        <color rgb="FF000080"/>
        <rFont val="Arial"/>
        <family val="2"/>
        <charset val="238"/>
      </rPr>
      <t xml:space="preserve">podrobný popis viz  A600 tabulka výrobků</t>
    </r>
  </si>
  <si>
    <r>
      <rPr>
        <sz val="9"/>
        <rFont val="Arial"/>
        <family val="2"/>
        <charset val="238"/>
      </rPr>
      <t xml:space="preserve">Krycí dvířka pro zásuvkovou krabici  - elektro NN označ.</t>
    </r>
    <r>
      <rPr>
        <b val="true"/>
        <sz val="9"/>
        <rFont val="Arial"/>
        <family val="2"/>
        <charset val="238"/>
      </rPr>
      <t xml:space="preserve">04</t>
    </r>
  </si>
  <si>
    <r>
      <rPr>
        <sz val="9"/>
        <rFont val="Arial"/>
        <family val="2"/>
        <charset val="238"/>
      </rPr>
      <t xml:space="preserve">Zástěna pro kontejnery d - ocelová část   označ</t>
    </r>
    <r>
      <rPr>
        <b val="true"/>
        <sz val="9"/>
        <rFont val="Arial"/>
        <family val="2"/>
        <charset val="238"/>
      </rPr>
      <t xml:space="preserve">.15</t>
    </r>
  </si>
  <si>
    <r>
      <rPr>
        <sz val="9"/>
        <rFont val="Arial"/>
        <family val="2"/>
        <charset val="238"/>
      </rPr>
      <t xml:space="preserve">Zástěna pro kontejnery e - ocelová část   označ</t>
    </r>
    <r>
      <rPr>
        <b val="true"/>
        <sz val="9"/>
        <rFont val="Arial"/>
        <family val="2"/>
        <charset val="238"/>
      </rPr>
      <t xml:space="preserve">.17</t>
    </r>
  </si>
  <si>
    <r>
      <rPr>
        <sz val="9"/>
        <rFont val="Arial"/>
        <family val="2"/>
        <charset val="238"/>
      </rPr>
      <t xml:space="preserve">Podlahová vpust u fontánky označ.</t>
    </r>
    <r>
      <rPr>
        <b val="true"/>
        <sz val="9"/>
        <rFont val="Arial"/>
        <family val="2"/>
        <charset val="238"/>
      </rPr>
      <t xml:space="preserve">09</t>
    </r>
    <r>
      <rPr>
        <sz val="9"/>
        <rFont val="Arial"/>
        <family val="2"/>
        <charset val="238"/>
      </rPr>
      <t xml:space="preserve"> -atypická autorsky zpracovaná venkovní podlahová vpust DN 75 mm ….100 x 250 mm, hloubka 200 mm</t>
    </r>
  </si>
  <si>
    <r>
      <rPr>
        <sz val="9"/>
        <rFont val="Arial"/>
        <family val="2"/>
        <charset val="238"/>
      </rPr>
      <t xml:space="preserve">Krycí plech drážky v žb stěně  pro vodovodního potrubí označ.</t>
    </r>
    <r>
      <rPr>
        <b val="true"/>
        <sz val="9"/>
        <rFont val="Arial"/>
        <family val="2"/>
        <charset val="238"/>
      </rPr>
      <t xml:space="preserve">05</t>
    </r>
  </si>
  <si>
    <t xml:space="preserve">783- Nátěry</t>
  </si>
  <si>
    <t xml:space="preserve">Obroušení omítek před provedením nátěru</t>
  </si>
  <si>
    <t xml:space="preserve">zástěna</t>
  </si>
  <si>
    <t xml:space="preserve">zástěna dle bednění + 0,35*1,35+3,35*0,15</t>
  </si>
  <si>
    <t xml:space="preserve">lavička 01</t>
  </si>
  <si>
    <t xml:space="preserve">(0,5*0,6*2+(0,5+0,6)*2*2)*2</t>
  </si>
  <si>
    <t xml:space="preserve">Okartáčování omítek před provedením nátěru</t>
  </si>
  <si>
    <t xml:space="preserve">Hydrofobizační nátěr omítek silikonový, transparentní, povrchů hladkých betonových povrchů nebo povrchů z desek na bázi dřeva (dřevovláknitých apod.)</t>
  </si>
  <si>
    <r>
      <rPr>
        <b val="true"/>
        <sz val="10"/>
        <rFont val="Arial"/>
        <family val="2"/>
        <charset val="238"/>
      </rPr>
      <t xml:space="preserve">stavba : Hřbitov Český Krumlov</t>
    </r>
    <r>
      <rPr>
        <sz val="10"/>
        <rFont val="Arial"/>
        <family val="2"/>
        <charset val="238"/>
      </rPr>
      <t xml:space="preserve"> - Hřbitovní ul.</t>
    </r>
    <r>
      <rPr>
        <b val="true"/>
        <sz val="10"/>
        <rFont val="Arial"/>
        <family val="2"/>
        <charset val="238"/>
      </rPr>
      <t xml:space="preserve"> </t>
    </r>
  </si>
  <si>
    <t xml:space="preserve">              listopad 2020</t>
  </si>
  <si>
    <t xml:space="preserve">Vegetační úpravy</t>
  </si>
  <si>
    <t xml:space="preserve">A - Přípravné práce</t>
  </si>
  <si>
    <t xml:space="preserve">Odstranění křovin a stromů průměru kmene do 100 mm i s kořeny sklonu terénu do 1:5 ručně</t>
  </si>
  <si>
    <t xml:space="preserve">Odstranění pařezů D do 0,4 m v rovině a svahu 1:5 s odklizením do 20 m a zasypáním jámy</t>
  </si>
  <si>
    <t xml:space="preserve">kus</t>
  </si>
  <si>
    <t xml:space="preserve">B - Zemní práce </t>
  </si>
  <si>
    <r>
      <rPr>
        <sz val="9"/>
        <rFont val="Arial"/>
        <family val="2"/>
        <charset val="238"/>
      </rPr>
      <t xml:space="preserve">Hloubení nezapažených rýh šířky přes 800 do 2 000 mm </t>
    </r>
    <r>
      <rPr>
        <b val="true"/>
        <sz val="9"/>
        <rFont val="Arial"/>
        <family val="2"/>
        <charset val="238"/>
      </rPr>
      <t xml:space="preserve">strojně</t>
    </r>
    <r>
      <rPr>
        <sz val="9"/>
        <rFont val="Arial"/>
        <family val="2"/>
        <charset val="238"/>
      </rPr>
      <t xml:space="preserve"> s urovnáním dna do předepsaného profilu a spádu v hornině třídy těžitelnosti I skupiny 3 přes 500 do 1 000 m3 - 80% z celkového objemu</t>
    </r>
  </si>
  <si>
    <r>
      <rPr>
        <sz val="9"/>
        <rFont val="Arial"/>
        <family val="2"/>
        <charset val="238"/>
      </rPr>
      <t xml:space="preserve">Hloubení rýh šířky přes 800 do 2 000 mm </t>
    </r>
    <r>
      <rPr>
        <b val="true"/>
        <sz val="9"/>
        <rFont val="Arial"/>
        <family val="2"/>
        <charset val="238"/>
      </rPr>
      <t xml:space="preserve">ručně </t>
    </r>
    <r>
      <rPr>
        <sz val="9"/>
        <rFont val="Arial"/>
        <family val="2"/>
        <charset val="238"/>
      </rPr>
      <t xml:space="preserve">zapažených i nezapažených, s urovnáním dna do předepsaného profilu a spádu v hornině třídy těžitelnosti I skupiny 3 soudržných - 20% z celkového objemu</t>
    </r>
  </si>
  <si>
    <t xml:space="preserve">celkem výkop podle výkazu =</t>
  </si>
  <si>
    <t xml:space="preserve">C - Výsadba stromů a keřů</t>
  </si>
  <si>
    <t xml:space="preserve">Výsadba dřeviny s balem do předem vyhloubené jamky se zalitím v rovině nebo na svahu do 1:5, při průměru balu přes 500 do 600 mm</t>
  </si>
  <si>
    <t xml:space="preserve">Acer campestre 'Elegant' Vk 3xp 200 14-16</t>
  </si>
  <si>
    <t xml:space="preserve">R-pol.</t>
  </si>
  <si>
    <t xml:space="preserve">Acer platanoides Vk 3xp 200 14-16</t>
  </si>
  <si>
    <t xml:space="preserve">Acer pseudoplatanus Vk 3xp 200 16-18</t>
  </si>
  <si>
    <t xml:space="preserve">Betula nigra Vícekmen 4xp v350-400</t>
  </si>
  <si>
    <t xml:space="preserve">Betula pendula Vícekmen 4xp v350-400</t>
  </si>
  <si>
    <t xml:space="preserve">Tilia cordata Vk 3xp 200 16-18</t>
  </si>
  <si>
    <t xml:space="preserve">Tilia europaea 'Euchlora' Vk 3xp 200 16-18</t>
  </si>
  <si>
    <t xml:space="preserve">Výsadba dřeviny s balem D do 0,4 m do jamky se zalitím v rovině a svahu do 1:5</t>
  </si>
  <si>
    <t xml:space="preserve">Amelanchier lamarckii Sol.4xp š150-200 v250-300</t>
  </si>
  <si>
    <t xml:space="preserve">Rhododendron hybrida 'Cuningham's White' Sol.š100-120 v100-120</t>
  </si>
  <si>
    <t xml:space="preserve">Prunus laurocerasus 60-80</t>
  </si>
  <si>
    <t xml:space="preserve">Zásyp sypaninou z jakékoliv horniny ručně s uložením výkopku ve vrstvách se zhutněním jam, šachet, rýh nebo kolem objektů v těchto vykopávkách</t>
  </si>
  <si>
    <t xml:space="preserve">dodávka substrát organicko minerální -  typ A </t>
  </si>
  <si>
    <t xml:space="preserve">dodávka substrát minerální -  typ B</t>
  </si>
  <si>
    <t xml:space="preserve">Substrát s rašelinou pro pěnišníky</t>
  </si>
  <si>
    <t xml:space="preserve">hnojení přidáním hnojiva typu Osmocote 12-14 do substrátu typu A, 0,5kg/m3</t>
  </si>
  <si>
    <t xml:space="preserve">kg</t>
  </si>
  <si>
    <t xml:space="preserve">hnojivo (typu Osmocote; 12-14; 0,5kg/m3)</t>
  </si>
  <si>
    <t xml:space="preserve">aplikace ektomykorhizních přípravků do pěstebního substrátu typu A  (typu Symbivit; 12kg/m3)</t>
  </si>
  <si>
    <t xml:space="preserve">ektomykorhizní přípravek (typu Symbivit) </t>
  </si>
  <si>
    <t xml:space="preserve">aplikace půdních kondicionerů do pěstebního substrátu typu A (typu TerraCottem; 1,5kg/m3)</t>
  </si>
  <si>
    <t xml:space="preserve">půdní kondicioner (typu TerraCottem)</t>
  </si>
  <si>
    <t xml:space="preserve">zálivka vysazeného stromu vodou, 100l </t>
  </si>
  <si>
    <t xml:space="preserve">Mlatová vrstva, mulč v okolí stromu v aleji ACA, 5 cm, 39m2</t>
  </si>
  <si>
    <t xml:space="preserve">ochranný nátěr typu Arboflex, bílý odstín (podkladová+vrchní vrstva)</t>
  </si>
  <si>
    <t xml:space="preserve">Zhotovení závlahové mísy dřevin D do 0,5 m v rovině nebo na svahu do 1:5</t>
  </si>
  <si>
    <t xml:space="preserve">Ukotvení dřeviny dvěma kůly, délky přes 2 do 3 m</t>
  </si>
  <si>
    <t xml:space="preserve">Vyvazovací kůly ke stromům se špicí a fazetou dl.250cm tl.5 cm</t>
  </si>
  <si>
    <t xml:space="preserve">D - Trávníky</t>
  </si>
  <si>
    <t xml:space="preserve">Založení trávníku na půdě předem připravené plochy do 1000 m2 výsevem včetně utažení parkového v rovině nebo na svahu do 1:5,v ceně jsou i náklady na pokosení, naložení a odvoz odpadu do 20 km se složením.</t>
  </si>
  <si>
    <t xml:space="preserve">00572410</t>
  </si>
  <si>
    <t xml:space="preserve">dodávka osivo směs travní parková 30 g./m2</t>
  </si>
  <si>
    <t xml:space="preserve">založení lučního trávníku - rozptylová loučka = odstranění stávajícího drnu, kultivátorování povrchu do hl. 15cm (půdní fréza), urovnání povrchu, válení, jemné terénní úpravy, příparava pláně pro výsev, výsev, včetně osiva, bez použití nového substrátu</t>
  </si>
  <si>
    <t xml:space="preserve">mlatové pásy podél hrobů, stržení stávající zeminy, odvoz, skládkovné, realizace pouze povrchové vrstvy mlatu, vrstva 5 cm</t>
  </si>
  <si>
    <t xml:space="preserve">příprava záhonu pro půdopokryvné rostliny = odstranění stávající zeminy do hloubky 10cm, odvezení, skládkovné, navezení nového substrátu, viz níže položka, urovnání, přesné uhrabání povrchu</t>
  </si>
  <si>
    <t xml:space="preserve">Substrát parkový trávník 5cm, 1429m2</t>
  </si>
  <si>
    <r>
      <rPr>
        <i val="true"/>
        <sz val="9"/>
        <color rgb="FF002060"/>
        <rFont val="Arial"/>
        <family val="2"/>
        <charset val="238"/>
      </rPr>
      <t xml:space="preserve">m</t>
    </r>
    <r>
      <rPr>
        <i val="true"/>
        <vertAlign val="superscript"/>
        <sz val="9"/>
        <color rgb="FF002060"/>
        <rFont val="Arial"/>
        <family val="2"/>
        <charset val="238"/>
      </rPr>
      <t xml:space="preserve">3</t>
    </r>
  </si>
  <si>
    <t xml:space="preserve">E - Půdopokryvné a popínavé rostliny</t>
  </si>
  <si>
    <t xml:space="preserve">Výsadba dřeviny s balem D do 0,2 m do jamky se zalitím v rovině a svahu do 1:5</t>
  </si>
  <si>
    <t xml:space="preserve">Dryopteris filix-mas Ko 1l</t>
  </si>
  <si>
    <t xml:space="preserve">Hedera helix K9</t>
  </si>
  <si>
    <t xml:space="preserve">Parthenocissus tricuspidata 'Veitchii' Ko 2l 100-150</t>
  </si>
  <si>
    <t xml:space="preserve">Substrát pro půdopokryvné rosltiny 10cm, 110,5m2</t>
  </si>
  <si>
    <t xml:space="preserve">Přesun hmot pro sadovnické a krajinářské úpravy vodorovně do 5000 m</t>
  </si>
  <si>
    <t xml:space="preserve">Rekapitulace </t>
  </si>
  <si>
    <t xml:space="preserve">C - Výsadba stromů</t>
  </si>
  <si>
    <t xml:space="preserve">Vegetační úpravy  celkem</t>
  </si>
  <si>
    <t xml:space="preserve"> listopad 2020</t>
  </si>
  <si>
    <t xml:space="preserve">Zařízení silnoproudé elektrotechniky</t>
  </si>
  <si>
    <t xml:space="preserve">P.č.</t>
  </si>
  <si>
    <t xml:space="preserve">Číslo položky</t>
  </si>
  <si>
    <t xml:space="preserve">Název položky</t>
  </si>
  <si>
    <t xml:space="preserve">množství</t>
  </si>
  <si>
    <t xml:space="preserve">cena / MJ</t>
  </si>
  <si>
    <t xml:space="preserve">celkem (Kč)</t>
  </si>
  <si>
    <t xml:space="preserve">Cenová soustava RTS 2021/I</t>
  </si>
  <si>
    <t xml:space="preserve">Díl:</t>
  </si>
  <si>
    <t xml:space="preserve">M21</t>
  </si>
  <si>
    <t xml:space="preserve">Kabelové rozvody NN</t>
  </si>
  <si>
    <t xml:space="preserve">210 10-0252.R00</t>
  </si>
  <si>
    <t xml:space="preserve">Ukončení celoplast. kabelů zákl./pás.do 4x25 mm2 </t>
  </si>
  <si>
    <t xml:space="preserve">E2: 3+1+1</t>
  </si>
  <si>
    <t xml:space="preserve">Demontáž končení celoplast. kabelů zákl./pás.do 4x25 mm2</t>
  </si>
  <si>
    <t xml:space="preserve">E2: 1</t>
  </si>
  <si>
    <t xml:space="preserve">210 01-0134.R00</t>
  </si>
  <si>
    <t xml:space="preserve">Demontážt trubky ochranné z PE, uložené pevně, DN do 47 mm</t>
  </si>
  <si>
    <t xml:space="preserve">E2: 2</t>
  </si>
  <si>
    <t xml:space="preserve">210 10-0003.R00</t>
  </si>
  <si>
    <t xml:space="preserve">Ukončení vodičů v rozvaděči + zapojení do 16 mm2 </t>
  </si>
  <si>
    <t xml:space="preserve">E2: 3</t>
  </si>
  <si>
    <t xml:space="preserve">Demontáž ukončení vodičů v rozvaděči + zapojení do 16 mm2</t>
  </si>
  <si>
    <t xml:space="preserve">211 01-0011.R00</t>
  </si>
  <si>
    <t xml:space="preserve">Osazení hmoždinky do tvrd.kamene/betonu, HM 10 </t>
  </si>
  <si>
    <t xml:space="preserve">E2: 4+4+4</t>
  </si>
  <si>
    <t xml:space="preserve">210 10-2001.R00</t>
  </si>
  <si>
    <t xml:space="preserve">Spojka epoxid. plast.kabely 1kV, SVPe 4x25 mm2 </t>
  </si>
  <si>
    <t xml:space="preserve">354-PC001</t>
  </si>
  <si>
    <t xml:space="preserve">Kabelový soubor se spojovačem 6-25mm2 </t>
  </si>
  <si>
    <t xml:space="preserve">210 19-0013.R00</t>
  </si>
  <si>
    <t xml:space="preserve">Demontáž plastových rozvodnic SS ekvivalentní položka</t>
  </si>
  <si>
    <t xml:space="preserve">210 19-0042.R00</t>
  </si>
  <si>
    <t xml:space="preserve">Osazení plastových rozvodnic SS do výklenku ekvivalentní položka</t>
  </si>
  <si>
    <t xml:space="preserve">357-PC002</t>
  </si>
  <si>
    <t xml:space="preserve">Skříň zásuvková RZ, přívod 3xCYKY do 4x25, proud.chr.30mA, zas.3x230V, 16A, 1x400V-16A, 32A</t>
  </si>
  <si>
    <t xml:space="preserve">212 19-0005.R00</t>
  </si>
  <si>
    <t xml:space="preserve">Osazení kabelové vývodky P 36 </t>
  </si>
  <si>
    <t xml:space="preserve">D2: 5+3</t>
  </si>
  <si>
    <t xml:space="preserve">345-PC003</t>
  </si>
  <si>
    <t xml:space="preserve">Vývodka elektroinstalační PVC P36 rovná </t>
  </si>
  <si>
    <t xml:space="preserve">210 22-0022.R00</t>
  </si>
  <si>
    <t xml:space="preserve">Vedení uzemňovací v zemi FeZn, D 8 - 10 mm </t>
  </si>
  <si>
    <t xml:space="preserve">E2: 3+3+3</t>
  </si>
  <si>
    <t xml:space="preserve">354-PC004</t>
  </si>
  <si>
    <t xml:space="preserve">Drát uzemňovací pozinkovaný 8 mm </t>
  </si>
  <si>
    <t xml:space="preserve">E2: 5+104+83</t>
  </si>
  <si>
    <t xml:space="preserve">354-PC005</t>
  </si>
  <si>
    <t xml:space="preserve">Drát uzemňovací pozinkovaný 10 mm </t>
  </si>
  <si>
    <t xml:space="preserve">210 22-0301.R00</t>
  </si>
  <si>
    <t xml:space="preserve">Svorka hromosvodová do 2 šroubů /SS, SZ, SO/ </t>
  </si>
  <si>
    <t xml:space="preserve">E2: 2+2+2+2+2</t>
  </si>
  <si>
    <t xml:space="preserve">354-PC006</t>
  </si>
  <si>
    <t xml:space="preserve">Svorka SSR - zesílená </t>
  </si>
  <si>
    <t xml:space="preserve">354-PC007</t>
  </si>
  <si>
    <t xml:space="preserve">Svorka universální SUA nerez </t>
  </si>
  <si>
    <t xml:space="preserve">210 29-2022.R00</t>
  </si>
  <si>
    <t xml:space="preserve">Vypnutí vedení a zajištění tabulkou proti zapnutí </t>
  </si>
  <si>
    <t xml:space="preserve">210 80-0549.R00</t>
  </si>
  <si>
    <t xml:space="preserve">Vodič nn a vn CY 16 mm2 uložený pevně </t>
  </si>
  <si>
    <t xml:space="preserve">341-PC008</t>
  </si>
  <si>
    <t xml:space="preserve">Vodič silový CYA zelenožlutý 16,00 mm2 - drát </t>
  </si>
  <si>
    <t xml:space="preserve">210 81-0089.R00</t>
  </si>
  <si>
    <t xml:space="preserve">Kabel CYKY-m 1 kV 4 x 25 mm2 volně uložený </t>
  </si>
  <si>
    <t xml:space="preserve">E2: 8+110+114</t>
  </si>
  <si>
    <t xml:space="preserve">341-PC009</t>
  </si>
  <si>
    <t xml:space="preserve">Kabel silový s Cu jádrem 750 V CYKY 4B x25 mm2 </t>
  </si>
  <si>
    <t xml:space="preserve">210 95-0101.RT1</t>
  </si>
  <si>
    <t xml:space="preserve">Štítek označovací na kabel včetně dodávky štítku</t>
  </si>
  <si>
    <t xml:space="preserve">E2: 3+1+1+3</t>
  </si>
  <si>
    <t xml:space="preserve">141 R00</t>
  </si>
  <si>
    <t xml:space="preserve">Přirážka na podružný materiál </t>
  </si>
  <si>
    <t xml:space="preserve">%</t>
  </si>
  <si>
    <t xml:space="preserve">142 R00</t>
  </si>
  <si>
    <t xml:space="preserve">Přirážka na prořez </t>
  </si>
  <si>
    <t xml:space="preserve">201 R00</t>
  </si>
  <si>
    <t xml:space="preserve">Podíl přidružených výkonů </t>
  </si>
  <si>
    <t xml:space="preserve">Celkem za</t>
  </si>
  <si>
    <t xml:space="preserve">M46</t>
  </si>
  <si>
    <t xml:space="preserve">Zemní práce při montážích</t>
  </si>
  <si>
    <t xml:space="preserve">460 01-0023.RT2</t>
  </si>
  <si>
    <t xml:space="preserve">Vytýčení kabelové trasy ve volném terénu délka trasy do 500 m</t>
  </si>
  <si>
    <t xml:space="preserve">km</t>
  </si>
  <si>
    <t xml:space="preserve">E2: (8+110+114)*0,001</t>
  </si>
  <si>
    <t xml:space="preserve">460 20-0004.R00</t>
  </si>
  <si>
    <t xml:space="preserve">Výkop kabelové rýhy 20/20 cm, hornina 4 ekvivalentní položka</t>
  </si>
  <si>
    <t xml:space="preserve">E2: 3+10+96+82</t>
  </si>
  <si>
    <t xml:space="preserve">460 20-0134.RT1</t>
  </si>
  <si>
    <t xml:space="preserve">Výkop kabelové rýhy 35/50 cm  hor.4 strojní výkop rýhy</t>
  </si>
  <si>
    <t xml:space="preserve">460 23-0004.RT1</t>
  </si>
  <si>
    <t xml:space="preserve">Rýha pro kabelovou spojku do 10 kV, hornina 4 ruční výkop rýhy</t>
  </si>
  <si>
    <t xml:space="preserve">460 30-0001.RT1</t>
  </si>
  <si>
    <t xml:space="preserve">Záhrn rýh strojem v zastavěném prostoru záhrn rýh a úprava terénu</t>
  </si>
  <si>
    <t xml:space="preserve">E2: (3+10+96+82)*0,26*0,35</t>
  </si>
  <si>
    <t xml:space="preserve">460 30-0006.RT1</t>
  </si>
  <si>
    <t xml:space="preserve">Hutnění zeminy po vrstvách 20 cm hutnění po strojním záhrnu rýh</t>
  </si>
  <si>
    <t xml:space="preserve">460 42-0018.RT3</t>
  </si>
  <si>
    <t xml:space="preserve">Zřízení kabelového lože v rýze š. do 35 cm z písku </t>
  </si>
  <si>
    <t xml:space="preserve">460 49-0012.RT1</t>
  </si>
  <si>
    <t xml:space="preserve">Zakrytí kabelu výstražnou folií PVC, šířka 33 cm fólie PVC šířka 33 cm</t>
  </si>
  <si>
    <t xml:space="preserve">460 49-0051.RT1</t>
  </si>
  <si>
    <t xml:space="preserve">Krytí kabelové spojky nebo odbočnice, do 10 kV podklad a kryt z písku, cihly plné</t>
  </si>
  <si>
    <t xml:space="preserve">460 51-0021.RT1</t>
  </si>
  <si>
    <t xml:space="preserve">Kabelový prostup z plast.trub, DN do 10,5 cm včetně dodávky trub DN 50mm</t>
  </si>
  <si>
    <t xml:space="preserve">E2: 6+105+109</t>
  </si>
  <si>
    <t xml:space="preserve">460 57-0004.R00</t>
  </si>
  <si>
    <t xml:space="preserve">Zához rýhy 20/20 cm, hornina třídy 4, se zhutněním ekvivalentní popložka</t>
  </si>
  <si>
    <t xml:space="preserve">460 60-0001.RT1</t>
  </si>
  <si>
    <t xml:space="preserve">Naložení a odvoz zeminy ocenění viz rozpočet stavební části</t>
  </si>
  <si>
    <t xml:space="preserve">E2: (3+10+96+82)*0,24*0,35</t>
  </si>
  <si>
    <t xml:space="preserve">460 62-0014.R00</t>
  </si>
  <si>
    <t xml:space="preserve">Provizorní úprava terénu v přírodní hornině 4 </t>
  </si>
  <si>
    <t xml:space="preserve">E2: (3+10+96+82)*0,35</t>
  </si>
  <si>
    <t xml:space="preserve">460 70-0001.RT1</t>
  </si>
  <si>
    <t xml:space="preserve">Označení kabelového vedení osazení a dodání kabelového označníku</t>
  </si>
  <si>
    <t xml:space="preserve">E2: 5</t>
  </si>
  <si>
    <t xml:space="preserve">460 92-PC010</t>
  </si>
  <si>
    <t xml:space="preserve">Zaměření a zobrazení kabel. trasy na pevný bod včetně vytýčení stávajícího kabelu VO</t>
  </si>
  <si>
    <t xml:space="preserve">M94</t>
  </si>
  <si>
    <t xml:space="preserve">Správní poplatky</t>
  </si>
  <si>
    <t xml:space="preserve">210-PC011</t>
  </si>
  <si>
    <t xml:space="preserve">Vytýčení hranic nových komunikací </t>
  </si>
  <si>
    <t xml:space="preserve">M96</t>
  </si>
  <si>
    <t xml:space="preserve">Výchozí revize</t>
  </si>
  <si>
    <t xml:space="preserve">210-PC012</t>
  </si>
  <si>
    <t xml:space="preserve">Výchozí revize </t>
  </si>
  <si>
    <t xml:space="preserve">hod</t>
  </si>
  <si>
    <t xml:space="preserve">REKAPITULACE</t>
  </si>
  <si>
    <t xml:space="preserve">Zařízení silnoproudé elektrotechniky  Celkem</t>
  </si>
  <si>
    <r>
      <rPr>
        <b val="true"/>
        <sz val="10"/>
        <rFont val="Arial"/>
        <family val="2"/>
        <charset val="238"/>
      </rPr>
      <t xml:space="preserve">stavba : Hřbitov Český Krumlov</t>
    </r>
    <r>
      <rPr>
        <sz val="10"/>
        <rFont val="Arial"/>
        <family val="2"/>
        <charset val="238"/>
      </rPr>
      <t xml:space="preserve"> - Hřbitovní ul.</t>
    </r>
  </si>
  <si>
    <t xml:space="preserve">SO 001  Soupis prací</t>
  </si>
  <si>
    <t xml:space="preserve"> březen 2021</t>
  </si>
  <si>
    <t xml:space="preserve">Dešťová kanalizace</t>
  </si>
  <si>
    <t xml:space="preserve">Cenová soustava RTS 2020/II</t>
  </si>
  <si>
    <t xml:space="preserve">1313011112R00</t>
  </si>
  <si>
    <t xml:space="preserve">Hloubení nezapaž. jam hor.4 do 1000 m3, STROJNĚ </t>
  </si>
  <si>
    <t xml:space="preserve">RT 3- 1/3 výkopů v chodníku (odpočet z hloubek výkopů skladby komunikace 0,5 m), 2/3 v nezpevněném terénu:(1,3*4,6+2,0*6,0)*0,5*1,4+(2,1*4,6+2,8*6,0)*0,5*1,4</t>
  </si>
  <si>
    <t xml:space="preserve">RT1- polovina výkopů v chodníku (opočet z hloubek výkopů skladby komunikace 0,5 m), polovina v nezperněném terénu:(4,6*1,7+6,0*2,4)*0,5*(1,9+2,1)*0,5+(4,6*1,7+6,0*2,4)*0,5*(1,4+1,6)*0,5</t>
  </si>
  <si>
    <t xml:space="preserve">131301209R00</t>
  </si>
  <si>
    <t xml:space="preserve">Příplatek za lepivost - hloubení nezap.jam v hor.4</t>
  </si>
  <si>
    <t xml:space="preserve">132301212R00</t>
  </si>
  <si>
    <t xml:space="preserve">Hloubení rýh šířky do 200 cm v hor.4 do 1000 m3 </t>
  </si>
  <si>
    <t xml:space="preserve">z hloubky výkopů je odečtena skladba komunikací 0,5 m:</t>
  </si>
  <si>
    <t xml:space="preserve">rýhy k ÚV vč. výkopů pro ÚV:</t>
  </si>
  <si>
    <t xml:space="preserve">větev G:</t>
  </si>
  <si>
    <t xml:space="preserve">větev A:</t>
  </si>
  <si>
    <t xml:space="preserve">Śf-Šc:32,3*0,8*(0,98+1,35)*0,5+35,2*0,8*(1,35+1,74)*0,5</t>
  </si>
  <si>
    <t xml:space="preserve">Ša-ÚV 21:5,6*0,8*(1,25+1,43)*0,5+14,8*0,8*(1,43+1,05)*0,5+27,4*0,8*1,05</t>
  </si>
  <si>
    <t xml:space="preserve">36,3*0,8*(1,71+0,9)*0,5</t>
  </si>
  <si>
    <t xml:space="preserve">24,9*0,8*(1,05+0,88)*0,5+35,0*0,8*(0,88+1,37)*0,5</t>
  </si>
  <si>
    <t xml:space="preserve">větev G1:</t>
  </si>
  <si>
    <t xml:space="preserve">34,6*0,8*(1,37+2,21)*0,5+36,0*0,8*(2,21+1,6)*0,5</t>
  </si>
  <si>
    <t xml:space="preserve">Š31-ÚV79:36,7*0,8*(1,71+0,8)*0,5</t>
  </si>
  <si>
    <t xml:space="preserve">25,7*0,8*(1,6+0,85)*0,5+2,8*(0,85+0,8)*0,5</t>
  </si>
  <si>
    <t xml:space="preserve">přípojky k ÚV (G):</t>
  </si>
  <si>
    <t xml:space="preserve">větev A1:</t>
  </si>
  <si>
    <t xml:space="preserve">ÚV76:1,5*0,8*(1,17+0,3)*0,5</t>
  </si>
  <si>
    <t xml:space="preserve">Š4-ÚV 5 :11,9*0,8*(0,85+0,8)*0,5</t>
  </si>
  <si>
    <t xml:space="preserve">ÚV77:1,5*0,8*(1,55+0,3)*0,5</t>
  </si>
  <si>
    <t xml:space="preserve">větev A2:</t>
  </si>
  <si>
    <t xml:space="preserve">ÚV80,81:1,5*0,8*(1,31+0,3)*0,5*2</t>
  </si>
  <si>
    <t xml:space="preserve">Š5-ÚV 9:28,3*0,8*(1,34+0,8)*0,5</t>
  </si>
  <si>
    <t xml:space="preserve">ÚV78:1,5*0,8*(1,51+0,3)*0,5</t>
  </si>
  <si>
    <t xml:space="preserve">větev A3:</t>
  </si>
  <si>
    <t xml:space="preserve">k DV:(7,0+2,5)*0,8*0,80</t>
  </si>
  <si>
    <t xml:space="preserve">Š7-D2:25,6*0,8*(1,6+1,1)*0,5</t>
  </si>
  <si>
    <t xml:space="preserve">větev H:</t>
  </si>
  <si>
    <t xml:space="preserve">přípojky k ÚV (A):</t>
  </si>
  <si>
    <t xml:space="preserve">Še-Š33:42,5*0,8*0,8+38,0*0,8*0,8</t>
  </si>
  <si>
    <t xml:space="preserve">ÚV1:11,5*0,8*(1,24+0,3)*0,5</t>
  </si>
  <si>
    <t xml:space="preserve">přípojky k ÚV (H):</t>
  </si>
  <si>
    <t xml:space="preserve">ÚV2,3:1,5*0,8*(1,05+0,3)*0,5*2</t>
  </si>
  <si>
    <t xml:space="preserve">ÚV82,83,84:1,0*0,8*0,3*3</t>
  </si>
  <si>
    <t xml:space="preserve">ÚV4:1,5*0,8*(1,0+0,3)*0,5</t>
  </si>
  <si>
    <t xml:space="preserve">ÚV85:2,5*0,8*0,8</t>
  </si>
  <si>
    <t xml:space="preserve">ÚV6,7:1,5*0,8*(1,13+0,3)*0,5*2</t>
  </si>
  <si>
    <t xml:space="preserve">Mezisoučet</t>
  </si>
  <si>
    <t xml:space="preserve">ÚV8:1,5*0,8*(1,07+0,3)*0,5</t>
  </si>
  <si>
    <t xml:space="preserve">Začátek provozního součtu</t>
  </si>
  <si>
    <t xml:space="preserve">ÚV10:1,5*0,8*(1,37+0,3)*0,5</t>
  </si>
  <si>
    <t xml:space="preserve">šachty Š30-33:1,35+1,74+0,8*2</t>
  </si>
  <si>
    <t xml:space="preserve">ÚV11:1,5*0,8*(1,89+0,3)*0,5</t>
  </si>
  <si>
    <t xml:space="preserve">Konec provozního součtu</t>
  </si>
  <si>
    <t xml:space="preserve">ÚV12-16:0,8*0,8*(2,21+1,91+1,6*2+1,35)</t>
  </si>
  <si>
    <t xml:space="preserve">hloubky x šířky:4,69*1,5*1,5</t>
  </si>
  <si>
    <t xml:space="preserve">ÚV17,18:2,5*0,8*(1,6+0,3)*0,5*2</t>
  </si>
  <si>
    <t xml:space="preserve">Še:2,0*2,0*1,98</t>
  </si>
  <si>
    <t xml:space="preserve">ÚV19,20:2,5*0,8*(1,23+0,3)*0,5*2</t>
  </si>
  <si>
    <t xml:space="preserve">Šf:2,0*2,0*1,98</t>
  </si>
  <si>
    <t xml:space="preserve">ÚV 22:1,6*0,8*(0,85+0,8)*0,5</t>
  </si>
  <si>
    <t xml:space="preserve">Šg:2,0*2,0*2,0</t>
  </si>
  <si>
    <t xml:space="preserve">k D4:3,0*0,8*1,9</t>
  </si>
  <si>
    <t xml:space="preserve">větev B:</t>
  </si>
  <si>
    <t xml:space="preserve">rýhy od RT3 k Še:3,0*0,8*1,3</t>
  </si>
  <si>
    <t xml:space="preserve">Š1-12:36,5*0,8*(1,4+1,1)*0,5+45,1*0,8*(1,1+1,13)*0,5</t>
  </si>
  <si>
    <t xml:space="preserve">rýhy od RT3 k Šf a DV:3,0*0,8*1,3+2,0*0,8*0,8</t>
  </si>
  <si>
    <t xml:space="preserve">32,5*0,8*(1,13+1,33)*0,5+35,2*0,8*(1,33+1,1)*0,5</t>
  </si>
  <si>
    <t xml:space="preserve">rýha od ET3 k Šg:0,5*0,8*1,3</t>
  </si>
  <si>
    <t xml:space="preserve">větevB1:</t>
  </si>
  <si>
    <t xml:space="preserve">Š11-ÚV31:27,3*0,8*(1,3+0,8)*0,5</t>
  </si>
  <si>
    <t xml:space="preserve">132301219R00</t>
  </si>
  <si>
    <t xml:space="preserve">Příplatek za lepivost - hloubení rýh 200cm v hor.4 </t>
  </si>
  <si>
    <t xml:space="preserve">k D1:2,5*0,8*1,1</t>
  </si>
  <si>
    <t xml:space="preserve">151101101R00</t>
  </si>
  <si>
    <t xml:space="preserve">Pažení a rozepření stěn rýh - příložné - hl. do 2m </t>
  </si>
  <si>
    <t xml:space="preserve">přípojky k ÚV (B):</t>
  </si>
  <si>
    <t xml:space="preserve">rýhy 2 strana:(213,28+8,04)/0,8*2</t>
  </si>
  <si>
    <t xml:space="preserve">ÚV23,24:1,5*0,8*(1,3+0,3)*0,5*2</t>
  </si>
  <si>
    <t xml:space="preserve">šachty Š30-33:(1,5*4-0,8*2)*(1,35+1,74+0,8*2)</t>
  </si>
  <si>
    <t xml:space="preserve">ÚV25,26,27:1,5*0,8*(1,1+0,3)*0,5*3</t>
  </si>
  <si>
    <t xml:space="preserve">odpočet v místě souběhu svodou (upřesnit):-1*(18+7+15+8+30+27)*1,3</t>
  </si>
  <si>
    <t xml:space="preserve">ÚV28,29:1,5*0,8*(1,25+0,3)*0,5*2</t>
  </si>
  <si>
    <t xml:space="preserve">Še,f,g:(2,0*4-0,8*2)*(1,9*2+2,0)</t>
  </si>
  <si>
    <t xml:space="preserve">Š1-ÚV51:22,2*0,8*(1,43+1,17)*0,5+27,8*0,8*(1,17+1,15)*0,5</t>
  </si>
  <si>
    <t xml:space="preserve">151101111R00</t>
  </si>
  <si>
    <t xml:space="preserve">Odstranění pažení stěn rýh - příložné - hl. do 2 m </t>
  </si>
  <si>
    <t xml:space="preserve">7,5*0,8*(1,15+1,1)*0,5+24,8*0,8*(1,1+1,37)*0,5</t>
  </si>
  <si>
    <t xml:space="preserve">161101101R00</t>
  </si>
  <si>
    <t xml:space="preserve">Svislé přemístění výkopku z hor.1-4 do 2,5 m </t>
  </si>
  <si>
    <t xml:space="preserve">5,3*0,8*(1,37+0,8)*0,5</t>
  </si>
  <si>
    <t xml:space="preserve">30% z výkopů:(31,11+255,72)*0,3</t>
  </si>
  <si>
    <t xml:space="preserve">větev C1:</t>
  </si>
  <si>
    <t xml:space="preserve">162301102R00</t>
  </si>
  <si>
    <t xml:space="preserve">Vodorovné přemístění výkopku z hor.1-4 do 1000 m </t>
  </si>
  <si>
    <t xml:space="preserve">Š13-ÚV37:25,8*0,8*(1,27+0,8)*0,5</t>
  </si>
  <si>
    <t xml:space="preserve">zpět do zásypů:151,8</t>
  </si>
  <si>
    <t xml:space="preserve">ÚV39:15,8*0,8*(0,91+0,8)*0,5</t>
  </si>
  <si>
    <t xml:space="preserve">162701105R00</t>
  </si>
  <si>
    <t xml:space="preserve">Vodorovné přemístění výkopku z hor.1-4 do 10000 m </t>
  </si>
  <si>
    <t xml:space="preserve">Š14-ÚV41:18,5*0,8*(1,17+0,8)*0,8</t>
  </si>
  <si>
    <t xml:space="preserve">zbývající výkopy na skládku:31,11+255,72-151,8</t>
  </si>
  <si>
    <t xml:space="preserve">větev C3:</t>
  </si>
  <si>
    <t xml:space="preserve">162701109R00</t>
  </si>
  <si>
    <r>
      <rPr>
        <sz val="8"/>
        <rFont val="Arial"/>
        <family val="2"/>
        <charset val="238"/>
      </rPr>
      <t xml:space="preserve">Příplatek k vod. přemístění hor.1-4 za další 1 km </t>
    </r>
    <r>
      <rPr>
        <b val="true"/>
        <i val="true"/>
        <sz val="8"/>
        <rFont val="Arial"/>
        <family val="2"/>
        <charset val="238"/>
      </rPr>
      <t xml:space="preserve">5 x</t>
    </r>
  </si>
  <si>
    <t xml:space="preserve">Š16-ÚV45:(8,1+17,3)*0,8*(1,1+0,8)*0,5</t>
  </si>
  <si>
    <t xml:space="preserve">5*135,03</t>
  </si>
  <si>
    <t xml:space="preserve">přípojky k ÚV (C):</t>
  </si>
  <si>
    <t xml:space="preserve">167101102R00</t>
  </si>
  <si>
    <t xml:space="preserve">Nakládání výkopku z hor.1-4 v množství nad 100 m3 </t>
  </si>
  <si>
    <t xml:space="preserve">ÚV35,36:2,0*0,8*(1,37+0,3)*0,5</t>
  </si>
  <si>
    <t xml:space="preserve">zemina pro zásypy</t>
  </si>
  <si>
    <t xml:space="preserve">ÚV42:2,5*0,8*(1,16+0,3)*0,5</t>
  </si>
  <si>
    <t xml:space="preserve">171201201R00</t>
  </si>
  <si>
    <t xml:space="preserve">Uložení sypaniny na skládku </t>
  </si>
  <si>
    <t xml:space="preserve">ÚV43:2,0*0,8*(1,15+0,8)*0,5</t>
  </si>
  <si>
    <t xml:space="preserve">meziskládka:31,11+255,72</t>
  </si>
  <si>
    <t xml:space="preserve">ÚV44:1,5*0,8*(1,05+0,3)*0,5</t>
  </si>
  <si>
    <t xml:space="preserve">skládka:135,03</t>
  </si>
  <si>
    <t xml:space="preserve">ÚV46,47,48,49:2,0*0,8*(1,23+0,3)*0,5*4</t>
  </si>
  <si>
    <t xml:space="preserve">199 00-0002.R00 </t>
  </si>
  <si>
    <t xml:space="preserve">Poplatek za skládku horniny 1- 4</t>
  </si>
  <si>
    <t xml:space="preserve">ÚV50:2,0*0,8*(1,37+0,3)*0,5</t>
  </si>
  <si>
    <t xml:space="preserve">174101101R00</t>
  </si>
  <si>
    <t xml:space="preserve">Zásyp jam, rýh, šachet se zhutněním </t>
  </si>
  <si>
    <t xml:space="preserve">výkopy rýh:213,28+8,04</t>
  </si>
  <si>
    <t xml:space="preserve">šachty Š1-17:1,43+1,05*2+0,88+1,37+2,21+1,6+0,85+1,1+1,13+1,33+1,1+1,3+1,17</t>
  </si>
  <si>
    <t xml:space="preserve">odpočet obsypy potrubí + lože:-72,06-20,33</t>
  </si>
  <si>
    <t xml:space="preserve">1,15+1,1+1,37</t>
  </si>
  <si>
    <t xml:space="preserve">odpočet ÚV a DV:-0,3*0,3*(0,2*8+0,7*2)-0,3*0,3*0,7*3</t>
  </si>
  <si>
    <t xml:space="preserve">kolem Š30-33:(1,5*1,5-3,14*0,25*0,25)*(1,35+1,76+0,8*2)</t>
  </si>
  <si>
    <t xml:space="preserve">hloubky x šířky:21,19*1,5*1,5</t>
  </si>
  <si>
    <t xml:space="preserve">nad RT3 -1/3 v chodníku a 2/3 v rerénu nezpevn.:1,4*6,0*0,60+2,8*6,0*0,1</t>
  </si>
  <si>
    <t xml:space="preserve">Ša:2,0*2,0*2,15</t>
  </si>
  <si>
    <t xml:space="preserve">kolem Še,f,g.:(2,0*2,0-3,14*0,55*0,55)*(0,2*2+0,60)</t>
  </si>
  <si>
    <t xml:space="preserve">Šb:2,0*2,0*2,15</t>
  </si>
  <si>
    <t xml:space="preserve">zásyp šachet po vybourání vpustí UV (upřesnit výměry):0,6*0,6*1,8*6</t>
  </si>
  <si>
    <t xml:space="preserve">175101101RT2</t>
  </si>
  <si>
    <t xml:space="preserve">Obsyp potrubí bez prohození sypaniny s dodáním štěrkopísku</t>
  </si>
  <si>
    <t xml:space="preserve">rýhy od RT1 k Šb (mimo zpevněné plochy):7,5*0,8*1,95</t>
  </si>
  <si>
    <t xml:space="preserve">kanalizační potrubí:251,0*0,8*0,40</t>
  </si>
  <si>
    <t xml:space="preserve">od RT1 DV (dvorní vtok):(5,0+1,0)*0,8*1,7</t>
  </si>
  <si>
    <t xml:space="preserve">odpočet potrubí:-3,14*0,125*0,125*110,3-3,14*0,1*0,1*42,5-3,14*0,08*0,08*51,2</t>
  </si>
  <si>
    <t xml:space="preserve">-3,14*0,065*0,065*27,7-3,14*0,05*0,05*15,5</t>
  </si>
  <si>
    <t xml:space="preserve">175101201R00</t>
  </si>
  <si>
    <t xml:space="preserve">Obsyp objektu bez prohození sypaniny </t>
  </si>
  <si>
    <t xml:space="preserve">kamenivo fr.8-16:</t>
  </si>
  <si>
    <t xml:space="preserve">ve dně rýhy pro pojistnou drenáž:78,0*0,20*0,20</t>
  </si>
  <si>
    <t xml:space="preserve">RT3:(3,6*4,8+4,8*6,0)*0,5*1,1-2,4*3,6*0,9</t>
  </si>
  <si>
    <t xml:space="preserve">Še,f,g:(2,0*2,0-3,14*0,55*0,55)*(1,8*2+1,6)</t>
  </si>
  <si>
    <t xml:space="preserve">rýhy 2 strana:(668,61+19,86)/0,8*2-18,0*2,21*2-0,8*2,21*2+3,0*1,9*2</t>
  </si>
  <si>
    <t xml:space="preserve">181101102R00</t>
  </si>
  <si>
    <t xml:space="preserve">Úprava pláně v zářezech v hor. 1-4, se zhutněním </t>
  </si>
  <si>
    <t xml:space="preserve">šachty Š1-5,7-17:(1,5*4-0,8*2)*21,19</t>
  </si>
  <si>
    <t xml:space="preserve">251,0*0,8+1,5*1,5*4+2,0*2,0*3+3,4*4,6</t>
  </si>
  <si>
    <t xml:space="preserve">181201102R00</t>
  </si>
  <si>
    <t xml:space="preserve">Úprava pláně v násypech v hor. 1-4, se zhutněním </t>
  </si>
  <si>
    <t xml:space="preserve">251,0*0,8+1,5*1,5*4+2,0*2,0*3+4,8*6,0-0,30*0,30*4-3,14*0,3*0,3*3</t>
  </si>
  <si>
    <t xml:space="preserve">Ša,b, :(2,0*4-0,8*2)*(2,15+2,21)</t>
  </si>
  <si>
    <t xml:space="preserve">583415065</t>
  </si>
  <si>
    <t xml:space="preserve">Kamenivo drcené frakce  8/16</t>
  </si>
  <si>
    <t xml:space="preserve">T</t>
  </si>
  <si>
    <t xml:space="preserve">Š6:(1,5+0,7*2)*2,15</t>
  </si>
  <si>
    <t xml:space="preserve">obsypy objektů:33,43*1,87</t>
  </si>
  <si>
    <t xml:space="preserve">výkop větev A , ÚV12 1 strana :18,0*2,21+0,8*2,21*2</t>
  </si>
  <si>
    <t xml:space="preserve">45</t>
  </si>
  <si>
    <t xml:space="preserve">Podkladní a vedlejší konstrukce</t>
  </si>
  <si>
    <t xml:space="preserve">zemina pro odvoz na skládku z meziskládky:312,24</t>
  </si>
  <si>
    <t xml:space="preserve">451572211R00</t>
  </si>
  <si>
    <t xml:space="preserve">Lože pod potrubí z kameniva těženého 4 - 8 mm </t>
  </si>
  <si>
    <t xml:space="preserve">potrubí kanalizace:251,0*0,80*0,10</t>
  </si>
  <si>
    <t xml:space="preserve">meziskládka:753,35+38,89+3,12</t>
  </si>
  <si>
    <t xml:space="preserve">Š30-33:0,8*0,8*4*0,10</t>
  </si>
  <si>
    <t xml:space="preserve">skládka:312,24</t>
  </si>
  <si>
    <t xml:space="preserve">451573111R00</t>
  </si>
  <si>
    <t xml:space="preserve">Lože pod potrubí ze štěrkopísku </t>
  </si>
  <si>
    <t xml:space="preserve">RT3:3,4*4,6*0,20</t>
  </si>
  <si>
    <t xml:space="preserve">312,24*1,87</t>
  </si>
  <si>
    <t xml:space="preserve">Še,f,g:2,0*2,0*0,10*3</t>
  </si>
  <si>
    <t xml:space="preserve">452311131R00</t>
  </si>
  <si>
    <t xml:space="preserve">Desky podkladní pod potrubí z betonu C 12/15 </t>
  </si>
  <si>
    <t xml:space="preserve">výkopy rýh:673,17+19,86</t>
  </si>
  <si>
    <t xml:space="preserve">pod RT3:3,6*4,8*0,10</t>
  </si>
  <si>
    <t xml:space="preserve">odpočet obsypy potrubí + lože:-204,27-57,42</t>
  </si>
  <si>
    <t xml:space="preserve">452351101R00</t>
  </si>
  <si>
    <t xml:space="preserve">Bednění desek nebo sedlových loží vč. odbednění</t>
  </si>
  <si>
    <t xml:space="preserve">odpočet ÚV a DV:-0,3*0,3*(0,2*38+0,7*13)-0,3*0,3*0,7*4</t>
  </si>
  <si>
    <t xml:space="preserve">pod RT3:(3,6+4,8)*2*0,10</t>
  </si>
  <si>
    <t xml:space="preserve">kolem Š1-17:(1,5*1,5-3,14*0,25*0,25)*21,19</t>
  </si>
  <si>
    <t xml:space="preserve">nad RT1 - polovina v chodníku, polovina v nezpevn.terénu:5,6*2,2*0,60+5,6*2,2*0,10</t>
  </si>
  <si>
    <t xml:space="preserve">8</t>
  </si>
  <si>
    <t xml:space="preserve">Trubní vedení</t>
  </si>
  <si>
    <t xml:space="preserve">kolem Ša,b:(2,0*2,0-3,14*0,55*0,55)*(0,3+1,65)</t>
  </si>
  <si>
    <t xml:space="preserve">871251111R00</t>
  </si>
  <si>
    <t xml:space="preserve">Montáž trubek z tvrdého PVC ve výkopu d 110 mm </t>
  </si>
  <si>
    <t xml:space="preserve">větev G:1,5</t>
  </si>
  <si>
    <t xml:space="preserve">kanalizační potrubí:704,2*0,8*0,40</t>
  </si>
  <si>
    <t xml:space="preserve">přípojky k ÚV :</t>
  </si>
  <si>
    <t xml:space="preserve">odpočet potrubí:-3,14*0,125*13,1-3,14*0,1*0,1*344,3-3,14*0,08*0,08*151,7</t>
  </si>
  <si>
    <t xml:space="preserve">ÚV76-77:1,5*2</t>
  </si>
  <si>
    <t xml:space="preserve">-3,14*0,065*0,065*99,8-3,14*0,05*0,05*95,3</t>
  </si>
  <si>
    <t xml:space="preserve">ÚV80-81:1,0*2</t>
  </si>
  <si>
    <t xml:space="preserve">pojistná drenáž:78,0*(0,20*0,20-3,14*0,05*0,05)</t>
  </si>
  <si>
    <t xml:space="preserve">k DV:1,0+2,0</t>
  </si>
  <si>
    <t xml:space="preserve">přípojka k ÚV78:1,0</t>
  </si>
  <si>
    <t xml:space="preserve">RT1:(4,8*3,6+5,8*4,6)*0,5*1,1-3,6*2,4*0,9</t>
  </si>
  <si>
    <t xml:space="preserve">Ša,b:(2,0*2,0-3,14*0,55*0,55)*(0,6+1,1)</t>
  </si>
  <si>
    <t xml:space="preserve">přípojka k ÚV 82-85:1,0*3+2,0</t>
  </si>
  <si>
    <t xml:space="preserve">871311111R00</t>
  </si>
  <si>
    <t xml:space="preserve">Montáž trubek z tvrdého PVC ve výkopu d 160 mm </t>
  </si>
  <si>
    <t xml:space="preserve">704,2*0,8+1,5*1,5*17+2,0*2,0*2+4,6*3,4</t>
  </si>
  <si>
    <t xml:space="preserve">DN 125:</t>
  </si>
  <si>
    <t xml:space="preserve">větev G k DV:5,0</t>
  </si>
  <si>
    <t xml:space="preserve">704,2*0,8+1,5*1,5*17+2,0*2,0*2+4,6*3,4-0,30*0,30*21-3,14*0,3*0,3*2</t>
  </si>
  <si>
    <t xml:space="preserve">větev G1:22,7</t>
  </si>
  <si>
    <t xml:space="preserve">obsypy objektů:21,59*1,87</t>
  </si>
  <si>
    <t xml:space="preserve">DN 160:</t>
  </si>
  <si>
    <t xml:space="preserve">větev G1:13,2</t>
  </si>
  <si>
    <t xml:space="preserve">větev H:38,0</t>
  </si>
  <si>
    <t xml:space="preserve">potrubí kanalizace:704,20*0,80*0,10</t>
  </si>
  <si>
    <t xml:space="preserve">871351111R00</t>
  </si>
  <si>
    <t xml:space="preserve">Montáž trubek z tvrdého PVC ve výkopu d 225 mm </t>
  </si>
  <si>
    <t xml:space="preserve">Š1-17:0,8*0,8*17*0,10</t>
  </si>
  <si>
    <t xml:space="preserve">DN 200:</t>
  </si>
  <si>
    <t xml:space="preserve">větev H:42,5</t>
  </si>
  <si>
    <t xml:space="preserve">RT1:4,6*3,4*0,20</t>
  </si>
  <si>
    <t xml:space="preserve">871371111R00</t>
  </si>
  <si>
    <t xml:space="preserve">Montáž trubek z tvrdého PVC ve výkopu d 315 mm </t>
  </si>
  <si>
    <t xml:space="preserve">Ša,b:2,0*2,0*0,10*2</t>
  </si>
  <si>
    <t xml:space="preserve">DN 250:</t>
  </si>
  <si>
    <t xml:space="preserve">větev G:103,8</t>
  </si>
  <si>
    <t xml:space="preserve">pod RT1:4,8*3,6*0,10</t>
  </si>
  <si>
    <t xml:space="preserve">od RT3 k Šf:3,0</t>
  </si>
  <si>
    <t xml:space="preserve">pod RT1:(4,8+3,6)*2*0,10</t>
  </si>
  <si>
    <t xml:space="preserve">od RT3 k Še a Šg:3,0+0,5</t>
  </si>
  <si>
    <t xml:space="preserve">877313123R00</t>
  </si>
  <si>
    <t xml:space="preserve">Montáž tvarovek jednoos. plast. gum.kroužek DN 150 </t>
  </si>
  <si>
    <t xml:space="preserve">DN 110:</t>
  </si>
  <si>
    <t xml:space="preserve">koleno:</t>
  </si>
  <si>
    <t xml:space="preserve">pojistná drenáž:78,0</t>
  </si>
  <si>
    <t xml:space="preserve">k dvorním vtokům DV:2*3</t>
  </si>
  <si>
    <t xml:space="preserve">k ÚV76-85:10*2</t>
  </si>
  <si>
    <t xml:space="preserve">větev A:2,0</t>
  </si>
  <si>
    <t xml:space="preserve">větev A1:11,1</t>
  </si>
  <si>
    <t xml:space="preserve">redukce 125/110:</t>
  </si>
  <si>
    <t xml:space="preserve">k UV 79:1</t>
  </si>
  <si>
    <t xml:space="preserve">větev A-A3:1,5*9+2,5*4</t>
  </si>
  <si>
    <t xml:space="preserve">k DV:1</t>
  </si>
  <si>
    <t xml:space="preserve">svislé k ÚV12-16:2,0*2+1,6*2+1,5</t>
  </si>
  <si>
    <t xml:space="preserve">větev B,B1:1,5*10+2,5*3</t>
  </si>
  <si>
    <t xml:space="preserve">877353121R00</t>
  </si>
  <si>
    <t xml:space="preserve">Montáž tvarovek odboč. plast. gum. kroužek DN 200 </t>
  </si>
  <si>
    <t xml:space="preserve">větev C-C4:2,0*8+1,5*2+2,5</t>
  </si>
  <si>
    <t xml:space="preserve">125/110:</t>
  </si>
  <si>
    <t xml:space="preserve">od RT1 k dvorním vtokům:6,0</t>
  </si>
  <si>
    <t xml:space="preserve">k DV :1</t>
  </si>
  <si>
    <t xml:space="preserve">k D4 svislá:1,5</t>
  </si>
  <si>
    <t xml:space="preserve">160/110:</t>
  </si>
  <si>
    <t xml:space="preserve">kÚV 84:1</t>
  </si>
  <si>
    <t xml:space="preserve">větev A2:17,0</t>
  </si>
  <si>
    <t xml:space="preserve">160/125:</t>
  </si>
  <si>
    <t xml:space="preserve">větev B1:16,5</t>
  </si>
  <si>
    <t xml:space="preserve">k ÚV78:1</t>
  </si>
  <si>
    <t xml:space="preserve">větev C1:17,7</t>
  </si>
  <si>
    <t xml:space="preserve">větev C2:15,0</t>
  </si>
  <si>
    <t xml:space="preserve">200/110:</t>
  </si>
  <si>
    <t xml:space="preserve">větev C3:17,7</t>
  </si>
  <si>
    <t xml:space="preserve">k ÚV 82,83:2</t>
  </si>
  <si>
    <t xml:space="preserve">větev C4:8,4</t>
  </si>
  <si>
    <t xml:space="preserve">svislé k D1,2,3:1,5*3</t>
  </si>
  <si>
    <t xml:space="preserve">877363121R00</t>
  </si>
  <si>
    <t xml:space="preserve">Montáž tvarovek odboč. plast. gum. kroužek DN 250 </t>
  </si>
  <si>
    <t xml:space="preserve">k D4:3,0</t>
  </si>
  <si>
    <t xml:space="preserve">odbočka 250/125:</t>
  </si>
  <si>
    <t xml:space="preserve">větev G:1</t>
  </si>
  <si>
    <t xml:space="preserve">odbočka 250/110:</t>
  </si>
  <si>
    <t xml:space="preserve">větev A:25,7</t>
  </si>
  <si>
    <t xml:space="preserve">větev G k ÚV:1+4</t>
  </si>
  <si>
    <t xml:space="preserve">větev A2:10,5</t>
  </si>
  <si>
    <t xml:space="preserve">877363123R00</t>
  </si>
  <si>
    <t xml:space="preserve">Montáž tvarovek jednoos. plast. gum.kroužek DN 250 </t>
  </si>
  <si>
    <t xml:space="preserve">větev A3:25,6</t>
  </si>
  <si>
    <t xml:space="preserve">koleno (87):</t>
  </si>
  <si>
    <t xml:space="preserve">větev B:35,2</t>
  </si>
  <si>
    <t xml:space="preserve">větev H:1</t>
  </si>
  <si>
    <t xml:space="preserve">větev B1:10,0</t>
  </si>
  <si>
    <t xml:space="preserve">892575111R00</t>
  </si>
  <si>
    <t xml:space="preserve">Zabezpečení konců a zkouška vzduch. kan. DN do 200 </t>
  </si>
  <si>
    <t xml:space="preserve">úsek</t>
  </si>
  <si>
    <t xml:space="preserve">větev C:29,3</t>
  </si>
  <si>
    <t xml:space="preserve">892585111R00</t>
  </si>
  <si>
    <t xml:space="preserve">Zabezpečení konců a zkouška vzduch. kan. DN do 300 </t>
  </si>
  <si>
    <t xml:space="preserve">větev C1:7,3</t>
  </si>
  <si>
    <t xml:space="preserve">892855115R00</t>
  </si>
  <si>
    <t xml:space="preserve">Kontrola kanalizace TV kamerou do 500 m </t>
  </si>
  <si>
    <t xml:space="preserve">větev C4:8,1</t>
  </si>
  <si>
    <t xml:space="preserve">nová kanalizace:251,0+0,425*4+1,0*4</t>
  </si>
  <si>
    <t xml:space="preserve">stávající kanalizace-kontrola:40+11+24</t>
  </si>
  <si>
    <t xml:space="preserve">895942001</t>
  </si>
  <si>
    <t xml:space="preserve">Osazení vpusti uliční  a dvorní </t>
  </si>
  <si>
    <t xml:space="preserve">ÚV 76-85:10</t>
  </si>
  <si>
    <t xml:space="preserve">větev A:172,7</t>
  </si>
  <si>
    <t xml:space="preserve">DV:3</t>
  </si>
  <si>
    <t xml:space="preserve">větev B:114,1</t>
  </si>
  <si>
    <t xml:space="preserve">895971211</t>
  </si>
  <si>
    <t xml:space="preserve">Montáž retenční   galerie , šachet  Še, Šf, Šg včetně izolace  RT3</t>
  </si>
  <si>
    <t xml:space="preserve">větev C:57,5</t>
  </si>
  <si>
    <t xml:space="preserve">895979001</t>
  </si>
  <si>
    <t xml:space="preserve">Doprava RT2 </t>
  </si>
  <si>
    <t xml:space="preserve">899711122R00</t>
  </si>
  <si>
    <t xml:space="preserve">Fólie výstražná z PVC </t>
  </si>
  <si>
    <t xml:space="preserve">894431313RBA</t>
  </si>
  <si>
    <t xml:space="preserve">Šachta, D 425 mm, dl.šach.roury 1,50 m, sběrná dno KG D 160 mm, poklop litina 12,5 t</t>
  </si>
  <si>
    <t xml:space="preserve">větev A:5,6</t>
  </si>
  <si>
    <t xml:space="preserve">Š33:1</t>
  </si>
  <si>
    <t xml:space="preserve">od RT1 k Šb:7,5</t>
  </si>
  <si>
    <t xml:space="preserve">894431313RCA</t>
  </si>
  <si>
    <t xml:space="preserve">Šachta, D 425 mm, dl.šach.roury 1,50 m, sběrná dno KG D 200 mm, poklop litina 12,5 t</t>
  </si>
  <si>
    <t xml:space="preserve">Š32:1</t>
  </si>
  <si>
    <t xml:space="preserve">894431323RCA</t>
  </si>
  <si>
    <t xml:space="preserve">Šachta, D 425 mm, dl.šach.roury 2,0 m, sběrná dno KG D 250 mm, poklop litina 12,5 t</t>
  </si>
  <si>
    <t xml:space="preserve">Š30:1</t>
  </si>
  <si>
    <t xml:space="preserve">k ÚV 1-51:2*51</t>
  </si>
  <si>
    <t xml:space="preserve">894431333RCL</t>
  </si>
  <si>
    <t xml:space="preserve">Šachta, D 425 mm, dl.šach.roury 3,0 m, sběrná dno KG D 250 mm, poklop litina 12,5 t</t>
  </si>
  <si>
    <t xml:space="preserve">k dverním vtokům:4</t>
  </si>
  <si>
    <t xml:space="preserve">zkrácení šachty na výšku 2,5 m:</t>
  </si>
  <si>
    <t xml:space="preserve">k D1:1</t>
  </si>
  <si>
    <t xml:space="preserve">Š31:1</t>
  </si>
  <si>
    <t xml:space="preserve">k D2,3,4:2*3</t>
  </si>
  <si>
    <t xml:space="preserve">28611001</t>
  </si>
  <si>
    <t xml:space="preserve">Trubka kanalizační SN 10 PVC  DN 110</t>
  </si>
  <si>
    <t xml:space="preserve">15,5*1,015</t>
  </si>
  <si>
    <t xml:space="preserve">28611002</t>
  </si>
  <si>
    <t xml:space="preserve">Trubka kanalizační SN 4 PVC  DN 125</t>
  </si>
  <si>
    <t xml:space="preserve">27,7*1,015</t>
  </si>
  <si>
    <t xml:space="preserve">větev A1, A2:1+1</t>
  </si>
  <si>
    <t xml:space="preserve">28611003</t>
  </si>
  <si>
    <t xml:space="preserve">Trubka kanalizační SN 10 PVC  DN 160</t>
  </si>
  <si>
    <t xml:space="preserve">B.B1:1</t>
  </si>
  <si>
    <t xml:space="preserve">51,2*1,015</t>
  </si>
  <si>
    <t xml:space="preserve">C1:1</t>
  </si>
  <si>
    <t xml:space="preserve">28611005</t>
  </si>
  <si>
    <t xml:space="preserve">Trubka kanalizační SN 10 PVC  DN 200</t>
  </si>
  <si>
    <t xml:space="preserve">42,5*1,015</t>
  </si>
  <si>
    <t xml:space="preserve">koleno (45):</t>
  </si>
  <si>
    <t xml:space="preserve">28611006</t>
  </si>
  <si>
    <t xml:space="preserve">Trubka kanalizační SN 10 PVC  DN 250</t>
  </si>
  <si>
    <t xml:space="preserve">C2:1</t>
  </si>
  <si>
    <t xml:space="preserve">110,3*1,015</t>
  </si>
  <si>
    <t xml:space="preserve">28652001</t>
  </si>
  <si>
    <t xml:space="preserve">Koleno kanalizační  110/ 45° PVC</t>
  </si>
  <si>
    <t xml:space="preserve">28652006</t>
  </si>
  <si>
    <t xml:space="preserve">Koleno kanalizační  250/ 87° PVC</t>
  </si>
  <si>
    <t xml:space="preserve">k UV5,9,31,37,39,41,45:7</t>
  </si>
  <si>
    <t xml:space="preserve">28652008</t>
  </si>
  <si>
    <t xml:space="preserve">Redukce kanalizační  125/ 110 PVC</t>
  </si>
  <si>
    <t xml:space="preserve">28652012</t>
  </si>
  <si>
    <t xml:space="preserve">Odbočka kanalizační  125/ 110/45° PVC</t>
  </si>
  <si>
    <t xml:space="preserve">28652013</t>
  </si>
  <si>
    <t xml:space="preserve">Odbočka kanalizační  160/ 110/45° PVC</t>
  </si>
  <si>
    <t xml:space="preserve">28652014</t>
  </si>
  <si>
    <t xml:space="preserve">Odbočka kanalizační  200/ 110/45° PVC</t>
  </si>
  <si>
    <t xml:space="preserve">28652015</t>
  </si>
  <si>
    <t xml:space="preserve">Odbočka kanalizační  160/ 125/45° PVC</t>
  </si>
  <si>
    <t xml:space="preserve">větev A3:2</t>
  </si>
  <si>
    <t xml:space="preserve">28652016</t>
  </si>
  <si>
    <t xml:space="preserve">Odbočka kanalizační  250/ 110/45° PVC</t>
  </si>
  <si>
    <t xml:space="preserve">28652017</t>
  </si>
  <si>
    <t xml:space="preserve">Odbočka kanalizační  250/ 125/45° PVC</t>
  </si>
  <si>
    <t xml:space="preserve">28680001</t>
  </si>
  <si>
    <t xml:space="preserve">Dvorní vpusť s ocelovým mřížovým pororoštem 20/30 B125 kN, stavební výška 702 mm</t>
  </si>
  <si>
    <t xml:space="preserve">redukce 160/125:</t>
  </si>
  <si>
    <t xml:space="preserve">dvorní vpust 300x300 + nástavec v. 25 cm:</t>
  </si>
  <si>
    <t xml:space="preserve">větev A2:1</t>
  </si>
  <si>
    <t xml:space="preserve">ÚV 76-78,80-84:8</t>
  </si>
  <si>
    <t xml:space="preserve">B1:1</t>
  </si>
  <si>
    <t xml:space="preserve">28680002</t>
  </si>
  <si>
    <t xml:space="preserve">Dvorní vpusť s ocelovým mřížovým pororoštem 20/30 B125 kN, stavební výška 1202 mm</t>
  </si>
  <si>
    <t xml:space="preserve">dvorní vpust 300x300 + 3x nástavec v. 25 cm:</t>
  </si>
  <si>
    <t xml:space="preserve">redukce 160/110:</t>
  </si>
  <si>
    <t xml:space="preserve">ÚV 79,85,86:3</t>
  </si>
  <si>
    <t xml:space="preserve">k D2,3:2</t>
  </si>
  <si>
    <t xml:space="preserve">28680003</t>
  </si>
  <si>
    <t xml:space="preserve">Velkokapacitní dvorní vtok DN110 svislý odtok mřížka LT 260/260 mm, odkalovací koš (12,5 t)  DV</t>
  </si>
  <si>
    <t xml:space="preserve">k UV51:1</t>
  </si>
  <si>
    <t xml:space="preserve">28680004</t>
  </si>
  <si>
    <t xml:space="preserve">Velkokapacitní dvorní vtok DN110 svislý odtok mřížka nerez 226/226 mm, odkalovací koš (1,5 t)  Dva</t>
  </si>
  <si>
    <t xml:space="preserve">28697901</t>
  </si>
  <si>
    <t xml:space="preserve">Retenční  galerie 2,4 x 3,6 x 0,9 m, izolace retenční objem 7,39 m3, RT3 obsahuje:</t>
  </si>
  <si>
    <t xml:space="preserve">vsakovací blok 600 x 300 x 600 mm (ŠxVxD) s kanálkem DN 180</t>
  </si>
  <si>
    <t xml:space="preserve">odbočky:</t>
  </si>
  <si>
    <t xml:space="preserve">vsakovací blok 600 x 300 x 600 mm  (ŠxVxD)</t>
  </si>
  <si>
    <t xml:space="preserve">110/110:</t>
  </si>
  <si>
    <t xml:space="preserve">vsakovací blok 600 x 600 x 600 mm (ŠxVxD)</t>
  </si>
  <si>
    <t xml:space="preserve">od RT1 k DV:1</t>
  </si>
  <si>
    <t xml:space="preserve">vsakovací blok kontrolní 600 x 600 mm (jedná se o 1 komponent: 4 ks na 1 box 600 x 600 x 600 mm)</t>
  </si>
  <si>
    <t xml:space="preserve">box konektor – mašlička </t>
  </si>
  <si>
    <t xml:space="preserve">spojovací clip</t>
  </si>
  <si>
    <t xml:space="preserve">k UV38,40,44:3</t>
  </si>
  <si>
    <t xml:space="preserve">smykový konektor</t>
  </si>
  <si>
    <t xml:space="preserve">k D4 :1</t>
  </si>
  <si>
    <t xml:space="preserve">koncová stěna pro kontrolní box, předformované otvory</t>
  </si>
  <si>
    <t xml:space="preserve">geotextilie  200/m2, šíře 2 m – role 100 m2, PP</t>
  </si>
  <si>
    <t xml:space="preserve">hydroizolační jednovrstvá syntetická fólie PVC-P tl. 1,5 mm, šířka pásu 2100 mm, role 42 m2, barva černá</t>
  </si>
  <si>
    <t xml:space="preserve">kÚV 8,15-20,30,32-34,46-50:16</t>
  </si>
  <si>
    <t xml:space="preserve">28697902</t>
  </si>
  <si>
    <t xml:space="preserve">Šachta kanalizační vtoková se sedimentačním prostorem a filtrem pevných částic DN 200, H = 2,28 m    Še</t>
  </si>
  <si>
    <t xml:space="preserve">větev B k dvor.vtoku:2</t>
  </si>
  <si>
    <t xml:space="preserve">poklop celolitinový s odvětráním</t>
  </si>
  <si>
    <t xml:space="preserve">Jímka 1100 , H = 2,526 m (2,026 + 0,5 m)</t>
  </si>
  <si>
    <t xml:space="preserve">filtr DN 200</t>
  </si>
  <si>
    <t xml:space="preserve">k ÚV 1-4,6,7,10-14,23-29,35,36,42,43:22</t>
  </si>
  <si>
    <t xml:space="preserve">filtrační návrlek DN 200</t>
  </si>
  <si>
    <t xml:space="preserve">nátrubek DN 200</t>
  </si>
  <si>
    <t xml:space="preserve">28697903</t>
  </si>
  <si>
    <t xml:space="preserve">Šachta kanalizační vtoková se sedimentačním prostorem a filtrem pevných částic DN 250, H = 2,28 m    Še</t>
  </si>
  <si>
    <t xml:space="preserve">větev B:1</t>
  </si>
  <si>
    <t xml:space="preserve">filtr DN 250</t>
  </si>
  <si>
    <t xml:space="preserve">filtrační návrlek DN 250</t>
  </si>
  <si>
    <t xml:space="preserve">větev A:1</t>
  </si>
  <si>
    <t xml:space="preserve">nátrubek DN 110</t>
  </si>
  <si>
    <t xml:space="preserve">nátrubek DN 250</t>
  </si>
  <si>
    <t xml:space="preserve">od RT1 k Šb:1</t>
  </si>
  <si>
    <t xml:space="preserve">28697904</t>
  </si>
  <si>
    <t xml:space="preserve">Šachta kanalizažní odtoková s regulovaným odtokem a bezpečnostním přepadem DN 250, H = 1,91 m Šg obsahuje:</t>
  </si>
  <si>
    <t xml:space="preserve">větev B1:1</t>
  </si>
  <si>
    <t xml:space="preserve">Jímka 1100 , H = 2,0 m (1,5 + 0,5 m)</t>
  </si>
  <si>
    <t xml:space="preserve">bezpečnostní přepad DN 250 s regulací průtoku</t>
  </si>
  <si>
    <t xml:space="preserve">705,7+0,425*17+1,0*2</t>
  </si>
  <si>
    <t xml:space="preserve">96</t>
  </si>
  <si>
    <t xml:space="preserve">969021131R00</t>
  </si>
  <si>
    <t xml:space="preserve">Vybourání kanalizačního potrubí DN do 300 mm </t>
  </si>
  <si>
    <t xml:space="preserve">ÚV 1-51:51</t>
  </si>
  <si>
    <t xml:space="preserve">v místě nového potrubí:5,0+16,0+1,0*4</t>
  </si>
  <si>
    <t xml:space="preserve">DV:4</t>
  </si>
  <si>
    <t xml:space="preserve">969031001</t>
  </si>
  <si>
    <t xml:space="preserve">Demontáž uliční vpusti betonové vč. mříže </t>
  </si>
  <si>
    <t xml:space="preserve">971042361R00</t>
  </si>
  <si>
    <t xml:space="preserve">Vybourání otvorů zdi betonové pl. 0,09 m2, tl.60cm </t>
  </si>
  <si>
    <t xml:space="preserve">upřesnit- průchod základem pro potrubí k Šc:1</t>
  </si>
  <si>
    <t xml:space="preserve">Š8:1</t>
  </si>
  <si>
    <t xml:space="preserve">99</t>
  </si>
  <si>
    <t xml:space="preserve">Staveništní přesun hmot</t>
  </si>
  <si>
    <t xml:space="preserve">998276101R00</t>
  </si>
  <si>
    <t xml:space="preserve">Přesun hmot, trubní vedení plastová, otevř. výkop </t>
  </si>
  <si>
    <t xml:space="preserve">Š12:1</t>
  </si>
  <si>
    <t xml:space="preserve">D96</t>
  </si>
  <si>
    <t xml:space="preserve">Přesuny suti a vybouraných hmot</t>
  </si>
  <si>
    <t xml:space="preserve">Š16:1</t>
  </si>
  <si>
    <t xml:space="preserve">979082213R00</t>
  </si>
  <si>
    <t xml:space="preserve">Vodorovná doprava suti po suchu do 1 km </t>
  </si>
  <si>
    <t xml:space="preserve">979082219R00</t>
  </si>
  <si>
    <r>
      <rPr>
        <sz val="8"/>
        <rFont val="Arial"/>
        <family val="2"/>
        <charset val="238"/>
      </rPr>
      <t xml:space="preserve">Příplatek za dopravu suti po suchu za další 1 km</t>
    </r>
    <r>
      <rPr>
        <b val="true"/>
        <i val="true"/>
        <sz val="8"/>
        <rFont val="Arial"/>
        <family val="2"/>
        <charset val="238"/>
      </rPr>
      <t xml:space="preserve"> 14 x</t>
    </r>
  </si>
  <si>
    <t xml:space="preserve">Š2,3,4,9:4</t>
  </si>
  <si>
    <t xml:space="preserve">979087212R00</t>
  </si>
  <si>
    <t xml:space="preserve">Nakládání suti na dopravní prostředky </t>
  </si>
  <si>
    <t xml:space="preserve">979 99-0101.R00</t>
  </si>
  <si>
    <t xml:space="preserve">Poplatek za skládku stavební suti </t>
  </si>
  <si>
    <t xml:space="preserve">Š7,11,17:3</t>
  </si>
  <si>
    <t xml:space="preserve">        REKAPITULACE  STAVEBNÍCH  DÍLŮ</t>
  </si>
  <si>
    <t xml:space="preserve">Stavební díl</t>
  </si>
  <si>
    <t xml:space="preserve">     CELKEM  OBJEKT</t>
  </si>
  <si>
    <t xml:space="preserve">SO 003  Soupis prací</t>
  </si>
  <si>
    <t xml:space="preserve">Rozvod vody</t>
  </si>
  <si>
    <t xml:space="preserve">132201112R00</t>
  </si>
  <si>
    <t xml:space="preserve">Hloubení rýh š.do 60 cm v hor.3 nad 100 m3,STROJNĚ </t>
  </si>
  <si>
    <t xml:space="preserve">z hloubky výkopů je odečtena skladba chodníků 0,5 m:</t>
  </si>
  <si>
    <t xml:space="preserve">z hloubky výkopů je odečtena sakladba chodníků 0,5 m:</t>
  </si>
  <si>
    <t xml:space="preserve">větev V7,9:184,0*0,6*0,9</t>
  </si>
  <si>
    <t xml:space="preserve">větev V1-4,V8:266,0*0,6*0,9</t>
  </si>
  <si>
    <t xml:space="preserve">132201119R00</t>
  </si>
  <si>
    <t xml:space="preserve">Příplatek za lepivost - hloubení rýh 60 cm v hor.3 </t>
  </si>
  <si>
    <t xml:space="preserve">výměna vodovodní přípojky:16,0*0,6*0,9</t>
  </si>
  <si>
    <t xml:space="preserve">133201102R00</t>
  </si>
  <si>
    <t xml:space="preserve">Hloubení šachet v hor.3 nad 100 m3 </t>
  </si>
  <si>
    <t xml:space="preserve">vypouštěcí šachty:1,5*1,5*1,05*2</t>
  </si>
  <si>
    <t xml:space="preserve">133201109R00</t>
  </si>
  <si>
    <t xml:space="preserve">Příplatek za lepivost - hloubení šachet v hor.3 </t>
  </si>
  <si>
    <t xml:space="preserve">1 stranné v souběhu s kanalizací:(23,6+71,0)*0,9</t>
  </si>
  <si>
    <t xml:space="preserve">2 straně mimo souběh s kanalizací:87,4*0,9*2+1,5*1,45*2*2</t>
  </si>
  <si>
    <t xml:space="preserve">1 stranné v souběhu s kanalizací:(4,0+18,0+7,0+8,0+27,0*2+24,0)*0,9</t>
  </si>
  <si>
    <t xml:space="preserve">2 straně mimo souběh s kanalizací:(282,0-115,0)*2*0,9+1,5*1,5*2*2</t>
  </si>
  <si>
    <t xml:space="preserve">30%:(99,36+4,73)*0,3</t>
  </si>
  <si>
    <t xml:space="preserve">30%:(152,28+4,73)*0,3</t>
  </si>
  <si>
    <t xml:space="preserve">zpět do zásypů:59,6</t>
  </si>
  <si>
    <t xml:space="preserve">výkopy na meziskládku:152,28+4,73</t>
  </si>
  <si>
    <t xml:space="preserve">zpět do zásypů:88,8</t>
  </si>
  <si>
    <t xml:space="preserve">zbývající výkopy na skládku:99,36+4,73-59,4</t>
  </si>
  <si>
    <r>
      <rPr>
        <sz val="8"/>
        <rFont val="Arial"/>
        <family val="2"/>
        <charset val="238"/>
      </rPr>
      <t xml:space="preserve">Příplatek k vod. přemístění hor.1-4 za další 1 km </t>
    </r>
    <r>
      <rPr>
        <b val="true"/>
        <i val="true"/>
        <sz val="8"/>
        <rFont val="Arial"/>
        <family val="2"/>
        <charset val="238"/>
      </rPr>
      <t xml:space="preserve">5x</t>
    </r>
  </si>
  <si>
    <t xml:space="preserve">zbývající výkopy na skládku:152,28+4,73-88,8</t>
  </si>
  <si>
    <t xml:space="preserve">zbývající výkopy na skládku: 5*44,69</t>
  </si>
  <si>
    <t xml:space="preserve">zbývající výkopy na skládku:10*68,21</t>
  </si>
  <si>
    <t xml:space="preserve">zemina do zásypů z meziskládky (naložení+ přeložení na menší auto-multikáru):88,8*2</t>
  </si>
  <si>
    <t xml:space="preserve">zemina pro odvoz na skládku z meziskládky:68,21</t>
  </si>
  <si>
    <t xml:space="preserve">skládka:44,69</t>
  </si>
  <si>
    <t xml:space="preserve">meziskládka:152,28+4,73</t>
  </si>
  <si>
    <t xml:space="preserve">skládka:68,21</t>
  </si>
  <si>
    <t xml:space="preserve">68,21*1,67</t>
  </si>
  <si>
    <t xml:space="preserve">potrubí:184,0*0,6*(0,9-0,1-0,3)</t>
  </si>
  <si>
    <t xml:space="preserve">VŠ:(1,5*1,5-0,5*0,5)*1,05*2</t>
  </si>
  <si>
    <t xml:space="preserve">potrubí:266,0*0,6*(0,9-0,1-0,3)</t>
  </si>
  <si>
    <t xml:space="preserve">Obsyp potrubí bez prohození sypaniny s dodáním štěrkopísku frakce 0 - 22 mm</t>
  </si>
  <si>
    <t xml:space="preserve">vodovod:184,0*0,6*0,3</t>
  </si>
  <si>
    <t xml:space="preserve">výměna vodovodní přípojky:16,0*0,6*(0,9-0,1-0,3)</t>
  </si>
  <si>
    <t xml:space="preserve">184,0*0,6+1,5*1,5*2</t>
  </si>
  <si>
    <t xml:space="preserve">vodovod:(266,0+16,0)*0,6*0,3</t>
  </si>
  <si>
    <t xml:space="preserve">(266,0+16,0)*0,6+1,5*1,5*2</t>
  </si>
  <si>
    <t xml:space="preserve">VŠ:1,0*1,0*0,1*2</t>
  </si>
  <si>
    <t xml:space="preserve">potrubí:184,0*0,6*0,1</t>
  </si>
  <si>
    <t xml:space="preserve">výměna vodovodní přípojky:16,0*0,8</t>
  </si>
  <si>
    <t xml:space="preserve">871151121R00</t>
  </si>
  <si>
    <t xml:space="preserve">Montáž trubek polyetylenových ve výkopu d 25 mm </t>
  </si>
  <si>
    <t xml:space="preserve">871161121R00</t>
  </si>
  <si>
    <t xml:space="preserve">Montáž trubek polyetylenových ve výkopu d 32 mm </t>
  </si>
  <si>
    <t xml:space="preserve">871171121R00</t>
  </si>
  <si>
    <t xml:space="preserve">Montáž trubek polyetylenových ve výkopu d 40 mm </t>
  </si>
  <si>
    <t xml:space="preserve">871812112</t>
  </si>
  <si>
    <t xml:space="preserve">Příplatek za položení signalizačního vodiče </t>
  </si>
  <si>
    <t xml:space="preserve">877152121R00</t>
  </si>
  <si>
    <t xml:space="preserve">Přirážka za 1 spoj elektrotvarovky d 25 mm </t>
  </si>
  <si>
    <t xml:space="preserve">877162121R00</t>
  </si>
  <si>
    <t xml:space="preserve">Přirážka za 1 spoj elektrotvarovky d 32 mm </t>
  </si>
  <si>
    <t xml:space="preserve">877172121R00</t>
  </si>
  <si>
    <t xml:space="preserve">Přirážka za 1 spoj elektrotvarovky d 40 mm </t>
  </si>
  <si>
    <t xml:space="preserve">879151111</t>
  </si>
  <si>
    <t xml:space="preserve">Montáž napojení vodovodní přípojky DN 20 </t>
  </si>
  <si>
    <t xml:space="preserve">879171111</t>
  </si>
  <si>
    <t xml:space="preserve">Montáž napojení vodovodní přípojky DN 32 </t>
  </si>
  <si>
    <t xml:space="preserve">879172199R00</t>
  </si>
  <si>
    <t xml:space="preserve">Příplatek za montáž vodovodních přípojek DN 32-80 </t>
  </si>
  <si>
    <t xml:space="preserve">891153111R00</t>
  </si>
  <si>
    <t xml:space="preserve">Montáž armatur  přípojky DN 20 </t>
  </si>
  <si>
    <t xml:space="preserve">892233111R00</t>
  </si>
  <si>
    <t xml:space="preserve">Desinfekce vodovodního potrubí DN 70 </t>
  </si>
  <si>
    <t xml:space="preserve">892241111R00</t>
  </si>
  <si>
    <t xml:space="preserve">Tlaková zkouška vodovodního potrubí DN 80 </t>
  </si>
  <si>
    <t xml:space="preserve">892372111R00</t>
  </si>
  <si>
    <t xml:space="preserve">Zabezpečení konců vodovod. potrubí DN 300 </t>
  </si>
  <si>
    <t xml:space="preserve">899721112</t>
  </si>
  <si>
    <t xml:space="preserve">Fólie výstražná z PVC š. 30 cm , bílá </t>
  </si>
  <si>
    <t xml:space="preserve">899731114</t>
  </si>
  <si>
    <t xml:space="preserve">Vodič signalizační CYY 6 mm2 </t>
  </si>
  <si>
    <t xml:space="preserve">14143001</t>
  </si>
  <si>
    <t xml:space="preserve">Trubka ocelová pozinkovaná závitová G 1/2"</t>
  </si>
  <si>
    <t xml:space="preserve">14143002</t>
  </si>
  <si>
    <t xml:space="preserve">Trubka ocelová pozinkovaná závitová G 3/4"</t>
  </si>
  <si>
    <t xml:space="preserve">28612000</t>
  </si>
  <si>
    <t xml:space="preserve">HD-PE tlaková voda PE 100, SDR 11 d 25x2,3 mm černá s modrými pruhy</t>
  </si>
  <si>
    <t xml:space="preserve">28612001</t>
  </si>
  <si>
    <t xml:space="preserve">HD-PE tlaková voda PE 100, SDR 11 d 32x3,0 mm černá s modrými pruhy</t>
  </si>
  <si>
    <t xml:space="preserve">28612003</t>
  </si>
  <si>
    <t xml:space="preserve">HD-PE tlaková voda PE 100, SDR 11 d 40x3,7 mm černá s modrými pruhy</t>
  </si>
  <si>
    <t xml:space="preserve">28613000</t>
  </si>
  <si>
    <t xml:space="preserve">Tvarovka plastová voda elektro T kus 90° redukovaný SDR 11 d 40/32  PE 100</t>
  </si>
  <si>
    <t xml:space="preserve">28613001</t>
  </si>
  <si>
    <t xml:space="preserve">Tvarovka plastová voda elektroredukce SDR 11 d 32/25  PE 100</t>
  </si>
  <si>
    <t xml:space="preserve">28613002</t>
  </si>
  <si>
    <t xml:space="preserve">Tvarovka plastová voda elektroredukce SDR 11 d 40/32  PE 100</t>
  </si>
  <si>
    <t xml:space="preserve">28613004</t>
  </si>
  <si>
    <t xml:space="preserve">Tvarovka plastová voda elektrokoleno 90° SDR 11 d 32 PE 100</t>
  </si>
  <si>
    <t xml:space="preserve">28613005</t>
  </si>
  <si>
    <t xml:space="preserve">Tvarovka plastová voda elektrokoleno 45° SDR 11 d 32  PE 100</t>
  </si>
  <si>
    <t xml:space="preserve">28613007</t>
  </si>
  <si>
    <t xml:space="preserve">Tvarovka plastová voda elektrospojka SDR 11 d 32 PE 100</t>
  </si>
  <si>
    <t xml:space="preserve">28690001</t>
  </si>
  <si>
    <t xml:space="preserve">Vypouštěcí šachta 500x500 mm, hl. 1,45 m vč. poklopu</t>
  </si>
  <si>
    <t xml:space="preserve">55110001</t>
  </si>
  <si>
    <t xml:space="preserve">Kulový uzávěr s odvodněním DN 20, závit vnitřní- vnitřní, niklovaná mosaz</t>
  </si>
  <si>
    <t xml:space="preserve">55110002</t>
  </si>
  <si>
    <t xml:space="preserve">Vypouštěcí kulový uzávěr DN 15 niklovaná mosaz</t>
  </si>
  <si>
    <t xml:space="preserve">55110003</t>
  </si>
  <si>
    <t xml:space="preserve">Kulový uzávěr nezámrzný DN 15, PN 20 niklovaná mosaz s přípojkou na hadici</t>
  </si>
  <si>
    <t xml:space="preserve">55110004</t>
  </si>
  <si>
    <t xml:space="preserve">Mrazuvzdorný ventil DN 20 s automat.vypouštěním výkon 40l/min,povrch z matného chromu</t>
  </si>
  <si>
    <t xml:space="preserve">odolný proti povětrnostním vlivům:2</t>
  </si>
  <si>
    <t xml:space="preserve">998276201R00</t>
  </si>
  <si>
    <t xml:space="preserve">Přesun hmot, trub.vedení plast. obsypaná kamenivem </t>
  </si>
  <si>
    <t xml:space="preserve">    REKAPITULACE  STAVEBNÍCH  DÍLŮ</t>
  </si>
  <si>
    <t xml:space="preserve">HSV</t>
  </si>
  <si>
    <t xml:space="preserve">CELKEM  OBJEKT</t>
  </si>
</sst>
</file>

<file path=xl/styles.xml><?xml version="1.0" encoding="utf-8"?>
<styleSheet xmlns="http://schemas.openxmlformats.org/spreadsheetml/2006/main">
  <numFmts count="23">
    <numFmt numFmtId="164" formatCode="General"/>
    <numFmt numFmtId="165" formatCode="_-* #,##0.00&quot; Kč&quot;_-;\-* #,##0.00&quot; Kč&quot;_-;_-* \-??&quot; Kč&quot;_-;_-@_-"/>
    <numFmt numFmtId="166" formatCode="_-* #,##0.0&quot; Kč&quot;_-;\-* #,##0.0&quot; Kč&quot;_-;_-* \-??&quot; Kč&quot;_-;_-@_-"/>
    <numFmt numFmtId="167" formatCode="0.0000"/>
    <numFmt numFmtId="168" formatCode="0.000"/>
    <numFmt numFmtId="169" formatCode="_(#,##0\._);;;_(@_)"/>
    <numFmt numFmtId="170" formatCode="#,##0.00"/>
    <numFmt numFmtId="171" formatCode="0.00"/>
    <numFmt numFmtId="172" formatCode="_(#,##0.0_);[RED]&quot;- &quot;#,##0.0_);\–??;_(@_)"/>
    <numFmt numFmtId="173" formatCode="@"/>
    <numFmt numFmtId="174" formatCode="_(#,##0_);[RED]&quot;- &quot;#,##0_);\–??;_(@_)"/>
    <numFmt numFmtId="175" formatCode="_(#,##0.00_);[RED]&quot;- &quot;#,##0.00_);\–??;_(@_)"/>
    <numFmt numFmtId="176" formatCode="0.0"/>
    <numFmt numFmtId="177" formatCode="_-* #,##0.00_-;\-* #,##0.00_-;_-* \-??_-;_-@_-"/>
    <numFmt numFmtId="178" formatCode="#,##0.00_ ;\-#,##0.00\ "/>
    <numFmt numFmtId="179" formatCode="0"/>
    <numFmt numFmtId="180" formatCode="General"/>
    <numFmt numFmtId="181" formatCode="_(#,##0.000_);[RED]&quot;- &quot;#,##0.000_);\–??;_(@_)"/>
    <numFmt numFmtId="182" formatCode="#,##0.0"/>
    <numFmt numFmtId="183" formatCode="_(#,##0.00000_);[RED]&quot;- &quot;#,##0.00000_);\–??;_(@_)"/>
    <numFmt numFmtId="184" formatCode="0.000000"/>
    <numFmt numFmtId="185" formatCode="#,##0.0_ ;\-#,##0.0\ "/>
    <numFmt numFmtId="186" formatCode="#,##0"/>
  </numFmts>
  <fonts count="8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0"/>
      <charset val="1"/>
    </font>
    <font>
      <b val="true"/>
      <sz val="10"/>
      <name val="Arial"/>
      <family val="2"/>
      <charset val="238"/>
    </font>
    <font>
      <sz val="8"/>
      <name val="Arial CE"/>
      <family val="2"/>
      <charset val="238"/>
    </font>
    <font>
      <b val="true"/>
      <sz val="10"/>
      <color rgb="FFFF0000"/>
      <name val="Arial CE"/>
      <family val="2"/>
      <charset val="238"/>
    </font>
    <font>
      <b val="true"/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7"/>
      <name val="Arial CE"/>
      <family val="2"/>
      <charset val="238"/>
    </font>
    <font>
      <sz val="7"/>
      <color rgb="FFFF0000"/>
      <name val="Arial CE"/>
      <family val="2"/>
      <charset val="238"/>
    </font>
    <font>
      <b val="true"/>
      <sz val="9"/>
      <color rgb="FFFF0000"/>
      <name val="Arial CE"/>
      <family val="2"/>
      <charset val="238"/>
    </font>
    <font>
      <sz val="8"/>
      <color rgb="FF000080"/>
      <name val="Arial"/>
      <family val="2"/>
      <charset val="238"/>
    </font>
    <font>
      <sz val="8"/>
      <color rgb="FF000080"/>
      <name val="Arial Narrow"/>
      <family val="2"/>
      <charset val="238"/>
    </font>
    <font>
      <sz val="8"/>
      <color rgb="FFFF0000"/>
      <name val="Arial"/>
      <family val="2"/>
      <charset val="238"/>
    </font>
    <font>
      <b val="true"/>
      <sz val="9"/>
      <color rgb="FF000080"/>
      <name val="Arial"/>
      <family val="2"/>
      <charset val="238"/>
    </font>
    <font>
      <b val="true"/>
      <sz val="9"/>
      <color rgb="FF000080"/>
      <name val="Arial Narrow"/>
      <family val="2"/>
      <charset val="238"/>
    </font>
    <font>
      <b val="true"/>
      <sz val="10"/>
      <color rgb="FFFF0000"/>
      <name val="Arial Narrow"/>
      <family val="2"/>
      <charset val="238"/>
    </font>
    <font>
      <b val="true"/>
      <sz val="10"/>
      <color rgb="FF000080"/>
      <name val="Arial Narrow"/>
      <family val="2"/>
      <charset val="238"/>
    </font>
    <font>
      <b val="true"/>
      <sz val="9"/>
      <color rgb="FF000000"/>
      <name val="Arial Narrow"/>
      <family val="2"/>
      <charset val="238"/>
    </font>
    <font>
      <vertAlign val="superscript"/>
      <sz val="9"/>
      <name val="Arial"/>
      <family val="2"/>
      <charset val="238"/>
    </font>
    <font>
      <sz val="8"/>
      <name val="Arial Narrow"/>
      <family val="2"/>
      <charset val="238"/>
    </font>
    <font>
      <sz val="9"/>
      <color rgb="FF000000"/>
      <name val="Arial Narrow"/>
      <family val="2"/>
      <charset val="238"/>
    </font>
    <font>
      <i val="true"/>
      <sz val="9"/>
      <name val="Arial"/>
      <family val="2"/>
      <charset val="238"/>
    </font>
    <font>
      <b val="true"/>
      <sz val="9"/>
      <name val="Arial"/>
      <family val="2"/>
      <charset val="238"/>
    </font>
    <font>
      <b val="true"/>
      <i val="true"/>
      <sz val="10"/>
      <name val="Arial"/>
      <family val="2"/>
      <charset val="238"/>
    </font>
    <font>
      <i val="true"/>
      <sz val="10"/>
      <name val="Arial"/>
      <family val="2"/>
      <charset val="238"/>
    </font>
    <font>
      <i val="true"/>
      <sz val="9"/>
      <color rgb="FF002060"/>
      <name val="Arial"/>
      <family val="2"/>
      <charset val="238"/>
    </font>
    <font>
      <b val="true"/>
      <i val="true"/>
      <sz val="9"/>
      <name val="Arial"/>
      <family val="2"/>
      <charset val="238"/>
    </font>
    <font>
      <u val="single"/>
      <sz val="9"/>
      <name val="Arial"/>
      <family val="2"/>
      <charset val="238"/>
    </font>
    <font>
      <sz val="9"/>
      <color rgb="FF000000"/>
      <name val="Segoe UI"/>
      <family val="2"/>
      <charset val="238"/>
    </font>
    <font>
      <vertAlign val="superscript"/>
      <sz val="9"/>
      <color rgb="FF000000"/>
      <name val="Segoe UI"/>
      <family val="2"/>
      <charset val="238"/>
    </font>
    <font>
      <sz val="9"/>
      <color rgb="FF000000"/>
      <name val="Arial"/>
      <family val="2"/>
      <charset val="238"/>
    </font>
    <font>
      <sz val="9"/>
      <name val="Arial CE"/>
      <family val="2"/>
      <charset val="238"/>
    </font>
    <font>
      <b val="true"/>
      <sz val="9"/>
      <color rgb="FF000000"/>
      <name val="Arial"/>
      <family val="2"/>
      <charset val="238"/>
    </font>
    <font>
      <i val="true"/>
      <vertAlign val="superscript"/>
      <sz val="9"/>
      <name val="Arial"/>
      <family val="2"/>
      <charset val="238"/>
    </font>
    <font>
      <i val="true"/>
      <sz val="11"/>
      <color rgb="FF000000"/>
      <name val="Segoe UI"/>
      <family val="2"/>
      <charset val="238"/>
    </font>
    <font>
      <i val="true"/>
      <vertAlign val="superscript"/>
      <sz val="11"/>
      <color rgb="FF000000"/>
      <name val="Segoe UI"/>
      <family val="2"/>
      <charset val="238"/>
    </font>
    <font>
      <i val="true"/>
      <sz val="9"/>
      <name val="Arial Narrow"/>
      <family val="2"/>
      <charset val="238"/>
    </font>
    <font>
      <b val="true"/>
      <i val="true"/>
      <sz val="11"/>
      <color rgb="FF000000"/>
      <name val="Segoe UI"/>
      <family val="2"/>
      <charset val="238"/>
    </font>
    <font>
      <b val="true"/>
      <i val="true"/>
      <vertAlign val="superscript"/>
      <sz val="11"/>
      <color rgb="FF000000"/>
      <name val="Segoe UI"/>
      <family val="2"/>
      <charset val="238"/>
    </font>
    <font>
      <vertAlign val="superscript"/>
      <sz val="9"/>
      <color rgb="FF000000"/>
      <name val="Arial"/>
      <family val="2"/>
      <charset val="238"/>
    </font>
    <font>
      <i val="true"/>
      <sz val="9"/>
      <color rgb="FF000000"/>
      <name val="Arial"/>
      <family val="2"/>
      <charset val="238"/>
    </font>
    <font>
      <i val="true"/>
      <vertAlign val="superscript"/>
      <sz val="9"/>
      <color rgb="FF000000"/>
      <name val="Arial"/>
      <family val="2"/>
      <charset val="238"/>
    </font>
    <font>
      <sz val="11"/>
      <name val="Calibri"/>
      <family val="2"/>
      <charset val="238"/>
    </font>
    <font>
      <i val="true"/>
      <u val="single"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002060"/>
      <name val="Arial"/>
      <family val="2"/>
      <charset val="238"/>
    </font>
    <font>
      <b val="true"/>
      <sz val="9"/>
      <color rgb="FF002060"/>
      <name val="Arial"/>
      <family val="2"/>
      <charset val="238"/>
    </font>
    <font>
      <b val="true"/>
      <sz val="11"/>
      <color rgb="FF002060"/>
      <name val="Calibri"/>
      <family val="2"/>
      <charset val="238"/>
    </font>
    <font>
      <sz val="11"/>
      <color rgb="FF002060"/>
      <name val="Calibri"/>
      <family val="2"/>
      <charset val="238"/>
    </font>
    <font>
      <i val="true"/>
      <sz val="9"/>
      <color rgb="FF000080"/>
      <name val="Arial"/>
      <family val="2"/>
      <charset val="238"/>
    </font>
    <font>
      <sz val="9"/>
      <color rgb="FF000000"/>
      <name val="Calibri"/>
      <family val="2"/>
      <charset val="238"/>
    </font>
    <font>
      <sz val="9"/>
      <color rgb="FF000080"/>
      <name val="Arial"/>
      <family val="2"/>
      <charset val="238"/>
    </font>
    <font>
      <b val="true"/>
      <sz val="10"/>
      <color rgb="FF000080"/>
      <name val="Arial"/>
      <family val="2"/>
      <charset val="238"/>
    </font>
    <font>
      <sz val="10"/>
      <color rgb="FF000000"/>
      <name val="Calibri"/>
      <family val="2"/>
      <charset val="238"/>
    </font>
    <font>
      <i val="true"/>
      <sz val="10"/>
      <color rgb="FF002060"/>
      <name val="Arial"/>
      <family val="2"/>
      <charset val="238"/>
    </font>
    <font>
      <i val="true"/>
      <vertAlign val="superscript"/>
      <sz val="9"/>
      <color rgb="FF00206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i val="true"/>
      <sz val="11"/>
      <color rgb="FF000000"/>
      <name val="Calibri"/>
      <family val="2"/>
      <charset val="238"/>
    </font>
    <font>
      <b val="true"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color rgb="FF0000FF"/>
      <name val="Arial CE"/>
      <family val="2"/>
      <charset val="238"/>
    </font>
    <font>
      <b val="true"/>
      <i val="true"/>
      <sz val="10"/>
      <name val="Arial CE"/>
      <family val="2"/>
      <charset val="238"/>
    </font>
    <font>
      <sz val="11"/>
      <name val="Arial CE"/>
      <family val="2"/>
      <charset val="238"/>
    </font>
    <font>
      <b val="true"/>
      <sz val="11"/>
      <name val="Arial CE"/>
      <family val="2"/>
      <charset val="238"/>
    </font>
    <font>
      <i val="true"/>
      <sz val="8"/>
      <name val="Arial CE"/>
      <family val="2"/>
      <charset val="238"/>
    </font>
    <font>
      <i val="true"/>
      <sz val="9"/>
      <name val="Arial CE"/>
      <family val="2"/>
      <charset val="238"/>
    </font>
    <font>
      <sz val="8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rgb="FFFFFFFF"/>
      <name val="Arial"/>
      <family val="2"/>
      <charset val="238"/>
    </font>
    <font>
      <sz val="8"/>
      <color rgb="FFFF6600"/>
      <name val="Arial"/>
      <family val="2"/>
      <charset val="238"/>
    </font>
    <font>
      <sz val="8"/>
      <color rgb="FF008000"/>
      <name val="Arial"/>
      <family val="2"/>
      <charset val="238"/>
    </font>
    <font>
      <b val="true"/>
      <i val="true"/>
      <sz val="8"/>
      <name val="Arial"/>
      <family val="2"/>
      <charset val="238"/>
    </font>
    <font>
      <sz val="8"/>
      <color rgb="FF002060"/>
      <name val="Arial"/>
      <family val="2"/>
      <charset val="238"/>
    </font>
    <font>
      <b val="true"/>
      <sz val="12"/>
      <name val="Arial CE"/>
      <family val="2"/>
      <charset val="238"/>
    </font>
    <font>
      <b val="true"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AFABAB"/>
      </patternFill>
    </fill>
    <fill>
      <patternFill patternType="solid">
        <fgColor rgb="FFAFABAB"/>
        <bgColor rgb="FFC0C0C0"/>
      </patternFill>
    </fill>
  </fills>
  <borders count="4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hair"/>
      <top style="thin"/>
      <bottom style="double"/>
      <diagonal/>
    </border>
    <border diagonalUp="false" diagonalDown="false">
      <left style="hair"/>
      <right style="hair"/>
      <top style="thin"/>
      <bottom style="double"/>
      <diagonal/>
    </border>
    <border diagonalUp="false" diagonalDown="false">
      <left style="hair"/>
      <right style="thin"/>
      <top style="thin"/>
      <bottom style="double"/>
      <diagonal/>
    </border>
    <border diagonalUp="false" diagonalDown="false">
      <left/>
      <right style="hair"/>
      <top style="thin"/>
      <bottom style="double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/>
      <right/>
      <top style="double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/>
      <right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 style="hair"/>
      <bottom style="thin"/>
      <diagonal/>
    </border>
    <border diagonalUp="false" diagonalDown="false">
      <left/>
      <right/>
      <top style="hair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7" fillId="2" borderId="1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2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5" fillId="2" borderId="2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9" fillId="2" borderId="2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10" fillId="2" borderId="2" xfId="26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72" fontId="0" fillId="2" borderId="2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11" fillId="2" borderId="2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2" fillId="2" borderId="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1" fillId="2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11" fillId="2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3" fillId="2" borderId="3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2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3" fillId="2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2" borderId="4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5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5" fillId="2" borderId="5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8" fillId="2" borderId="5" xfId="26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15" fillId="2" borderId="5" xfId="26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2" fontId="0" fillId="2" borderId="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2" borderId="5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2" borderId="6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2" fillId="2" borderId="5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1" fillId="2" borderId="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5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3" fillId="2" borderId="6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3" fontId="16" fillId="2" borderId="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6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6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6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6" fillId="2" borderId="8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6" fillId="2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7" fillId="2" borderId="1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7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7" fillId="2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8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73" fontId="16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73" fontId="16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6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6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6" fillId="2" borderId="0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7" fillId="2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7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7" fillId="2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9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73" fontId="19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1" fontId="19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2" fontId="19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19" fillId="0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4" fontId="1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20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8" fontId="20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5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2" fontId="2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2" fontId="22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3" fontId="23" fillId="0" borderId="11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1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6" fontId="11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1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1" fillId="3" borderId="12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4" fontId="25" fillId="3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2" fillId="0" borderId="13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6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6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1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72" fontId="22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27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7" fillId="0" borderId="12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71" fontId="27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6" fontId="11" fillId="3" borderId="14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4" fontId="25" fillId="3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2" fillId="0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6" fillId="0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6" fillId="0" borderId="14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3" fontId="28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71" fontId="11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2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27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73" fontId="27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1" fontId="27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2" fontId="31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2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8" fontId="31" fillId="0" borderId="0" xfId="15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11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68" fontId="11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5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32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11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73" fontId="11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1" fontId="11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4" fontId="28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11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1" fillId="3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9" fontId="11" fillId="3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1" fillId="3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8" fontId="11" fillId="3" borderId="12" xfId="1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1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4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34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3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6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8" fontId="11" fillId="3" borderId="13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2" fontId="36" fillId="3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1" fillId="3" borderId="12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3" fontId="37" fillId="3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7" fillId="3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6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8" fontId="36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36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8" fontId="11" fillId="3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2" fontId="36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80" fontId="38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8" fontId="11" fillId="3" borderId="14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81" fontId="11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11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74" fontId="2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82" fontId="11" fillId="3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1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1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2" fontId="11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6" fontId="11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6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83" fontId="26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6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73" fontId="28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1" fontId="28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27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71" fontId="27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25" fillId="0" borderId="16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1" fillId="3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0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19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6" fontId="19" fillId="0" borderId="12" xfId="17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4" fontId="19" fillId="0" borderId="1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7" fontId="20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0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5" fontId="20" fillId="0" borderId="1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22" fillId="0" borderId="1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42" fillId="0" borderId="12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71" fontId="27" fillId="0" borderId="12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8" fontId="27" fillId="0" borderId="12" xfId="1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5" fontId="27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1" fontId="27" fillId="0" borderId="14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1" fontId="27" fillId="0" borderId="12" xfId="0" applyFont="true" applyBorder="true" applyAlignment="true" applyProtection="true">
      <alignment horizontal="left" vertical="top" textRotation="0" wrapText="false" indent="0" shrinkToFit="false"/>
      <protection locked="false" hidden="false"/>
    </xf>
    <xf numFmtId="164" fontId="40" fillId="3" borderId="1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8" fontId="27" fillId="0" borderId="17" xfId="1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40" fillId="3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27" fillId="0" borderId="18" xfId="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40" fillId="3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8" fontId="27" fillId="0" borderId="18" xfId="1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32" fillId="0" borderId="12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43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32" fillId="0" borderId="1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2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7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7" fillId="3" borderId="12" xfId="1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6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36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3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6" fillId="3" borderId="12" xfId="0" applyFont="true" applyBorder="true" applyAlignment="true" applyProtection="false">
      <alignment horizontal="general" vertical="top" textRotation="0" wrapText="true" indent="1" shrinkToFit="false"/>
      <protection locked="true" hidden="false"/>
    </xf>
    <xf numFmtId="164" fontId="36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11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7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27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3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36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4" fontId="25" fillId="0" borderId="12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1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1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27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3" borderId="12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76" fontId="11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50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8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1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5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5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1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2" fillId="3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2" fillId="0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3" fontId="38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8" fontId="27" fillId="3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7" fillId="3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36" fillId="3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36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8" fontId="36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4" fontId="12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46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36" fillId="0" borderId="0" xfId="0" applyFont="true" applyBorder="false" applyAlignment="true" applyProtection="true">
      <alignment horizontal="center" vertical="top" textRotation="0" wrapText="false" indent="0" shrinkToFit="false"/>
      <protection locked="false" hidden="false"/>
    </xf>
    <xf numFmtId="176" fontId="36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0" fillId="3" borderId="1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85" fontId="11" fillId="3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7" fontId="11" fillId="3" borderId="12" xfId="15" applyFont="true" applyBorder="true" applyAlignment="true" applyProtection="true">
      <alignment horizontal="right" vertical="top" textRotation="0" wrapText="false" indent="1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6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8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3" borderId="12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71" fontId="27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3" fontId="16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1" fontId="16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2" fontId="16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6" fillId="2" borderId="19" xfId="17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7" fillId="2" borderId="19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17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3" fontId="17" fillId="2" borderId="1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8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6" fontId="58" fillId="0" borderId="0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8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7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6" fontId="11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1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1" fillId="3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31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31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31" fillId="3" borderId="12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86" fontId="31" fillId="3" borderId="12" xfId="2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31" fillId="0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6" fontId="31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6" fontId="31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3" borderId="12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31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31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1" fillId="3" borderId="12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72" fontId="11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6" fontId="11" fillId="3" borderId="12" xfId="25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11" fillId="3" borderId="12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3" borderId="14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6" fontId="11" fillId="3" borderId="12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2" xfId="2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1" fillId="3" borderId="12" xfId="0" applyFont="true" applyBorder="true" applyAlignment="true" applyProtection="false">
      <alignment horizontal="right" vertical="top" textRotation="0" wrapText="false" indent="1" shrinkToFit="false"/>
      <protection locked="true" hidden="false"/>
    </xf>
    <xf numFmtId="173" fontId="31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0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1" fillId="3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1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1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1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9" fontId="11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1" fontId="11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86" fontId="11" fillId="0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8" fillId="3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9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3" borderId="0" xfId="17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4" fontId="25" fillId="3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7" fontId="12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8" fontId="26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72" fontId="26" fillId="0" borderId="0" xfId="0" applyFont="true" applyBorder="true" applyAlignment="true" applyProtection="true">
      <alignment horizontal="center" vertical="top" textRotation="0" wrapText="false" indent="0" shrinkToFit="false"/>
      <protection locked="fals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3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3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3" fillId="0" borderId="5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62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7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1" fillId="2" borderId="2" xfId="17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2" borderId="20" xfId="22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2" borderId="5" xfId="17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37" fillId="2" borderId="21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2" borderId="22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2" borderId="21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23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4" fillId="0" borderId="23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5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65" fillId="0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5" fillId="0" borderId="24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4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4" xfId="27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4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6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8" fillId="0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24" xfId="2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3" fontId="8" fillId="0" borderId="24" xfId="27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0" fontId="8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0" borderId="24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37" fillId="0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7" fillId="0" borderId="4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67" fillId="0" borderId="24" xfId="27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7" fillId="0" borderId="24" xfId="27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7" fillId="0" borderId="24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" fillId="3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3" fontId="37" fillId="3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5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68" fillId="3" borderId="25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68" fillId="0" borderId="25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25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5" fillId="0" borderId="25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6" fontId="5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68" fillId="3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8" fillId="0" borderId="24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24" xfId="27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5" fillId="0" borderId="24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65" fillId="3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3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9" fillId="3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0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9" fillId="3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9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9" fillId="0" borderId="0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69" fillId="3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7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26" xfId="27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0" fillId="2" borderId="27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27" xfId="27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0" fillId="2" borderId="2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1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2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6" fontId="72" fillId="0" borderId="0" xfId="27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72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5" fillId="2" borderId="2" xfId="24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11" fillId="2" borderId="2" xfId="21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5" fillId="2" borderId="3" xfId="24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1" fontId="5" fillId="0" borderId="0" xfId="27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5" fillId="2" borderId="5" xfId="24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2" borderId="5" xfId="2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2" borderId="6" xfId="24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23" xfId="27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" fillId="0" borderId="24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29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3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3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2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3" fillId="0" borderId="30" xfId="27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3" fontId="73" fillId="0" borderId="3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3" fillId="0" borderId="30" xfId="2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3" fontId="73" fillId="0" borderId="30" xfId="27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0" fontId="73" fillId="0" borderId="30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73" fillId="0" borderId="30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4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1" fillId="0" borderId="24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74" fillId="3" borderId="31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74" fillId="3" borderId="31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4" fillId="3" borderId="4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4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5" fillId="0" borderId="0" xfId="27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3" fontId="76" fillId="3" borderId="31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76" fillId="3" borderId="31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3" fontId="77" fillId="3" borderId="31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77" fillId="3" borderId="31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3" fillId="0" borderId="30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9" fillId="3" borderId="3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3" fillId="0" borderId="30" xfId="27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73" fillId="0" borderId="30" xfId="27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27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6" fillId="0" borderId="0" xfId="27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4" borderId="21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29" fillId="4" borderId="21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80" fontId="29" fillId="4" borderId="29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23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4" borderId="23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4" fillId="4" borderId="22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7" fillId="4" borderId="21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6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5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73" fillId="0" borderId="30" xfId="27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3" fontId="74" fillId="3" borderId="24" xfId="27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0" fontId="74" fillId="3" borderId="24" xfId="27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3" fontId="73" fillId="3" borderId="3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80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3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4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2" fontId="5" fillId="0" borderId="35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6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7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2" fontId="5" fillId="0" borderId="38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9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40" xfId="2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2" fontId="5" fillId="0" borderId="31" xfId="2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5" fillId="5" borderId="20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5" fillId="5" borderId="5" xfId="27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5" borderId="23" xfId="27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2" fontId="65" fillId="5" borderId="4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7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73" fontId="79" fillId="3" borderId="30" xfId="27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0" fontId="73" fillId="0" borderId="1" xfId="2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3" fontId="8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3" fontId="7" fillId="4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1" fillId="0" borderId="4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0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2" fontId="4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2" fontId="7" fillId="4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ěna 2" xfId="20"/>
    <cellStyle name="Měna 3" xfId="21"/>
    <cellStyle name="Normal 2" xfId="22"/>
    <cellStyle name="Normální 2" xfId="23"/>
    <cellStyle name="Normální 3" xfId="24"/>
    <cellStyle name="Normální 3 2" xfId="25"/>
    <cellStyle name="normální_List1" xfId="26"/>
    <cellStyle name="normální_POL.XLS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AFABAB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C55A11"/>
      <rgbColor rgb="FF993366"/>
      <rgbColor rgb="FF2F5597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externalLink" Target="externalLinks/externalLink3.xml"/><Relationship Id="rId8" Type="http://schemas.openxmlformats.org/officeDocument/2006/relationships/externalLink" Target="externalLinks/externalLink2.xml"/><Relationship Id="rId9" Type="http://schemas.openxmlformats.org/officeDocument/2006/relationships/externalLink" Target="externalLinks/externalLink1.xml"/><Relationship Id="rId10" Type="http://schemas.openxmlformats.org/officeDocument/2006/relationships/externalLink" Target="externalLinks/externalLink4.xml"/><Relationship Id="rId11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ROZTYLY/AppData/Local/Temp/Rar$DIa17192.25744/H&#345;bitov%20&#268;esk&#253;%20Krumlov%20f&#225;ze%201%20kanalizace%20R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ROZTYLY/Desktop/H&#345;bitov%20&#268;esk&#253;%20Krumlov%20f&#225;ze%201%20voda.xls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ROZTYLY/AppData/Local/Temp/Rar$DIa15608.31837/SO%20003%20-%20rozpocet%20(1)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ROZTYLY/Desktop/&#268;K%20H&#345;bitov%20082020/&#268;K%20H&#345;bitov%20SO01ro%20112020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>
        <row r="5">
          <cell r="B5" t="str">
            <v>1</v>
          </cell>
          <cell r="C5" t="str">
            <v>Zemní práce</v>
          </cell>
        </row>
        <row r="53">
          <cell r="B53" t="str">
            <v>45</v>
          </cell>
          <cell r="C53" t="str">
            <v>Podkladní a vedlejší konstrukce</v>
          </cell>
        </row>
        <row r="62">
          <cell r="B62" t="str">
            <v>8</v>
          </cell>
          <cell r="C62" t="str">
            <v>Trubní vedení</v>
          </cell>
        </row>
        <row r="133">
          <cell r="B133" t="str">
            <v>99</v>
          </cell>
          <cell r="C133" t="str">
            <v>Staveništní přesun hmot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ka"/>
      <sheetName val="pol."/>
      <sheetName val="vegetační up."/>
      <sheetName val="elektro"/>
      <sheetName val="ZTI"/>
      <sheetName val="lavičky beto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false"/>
  </sheetPr>
  <dimension ref="A1:Z180"/>
  <sheetViews>
    <sheetView showFormulas="false" showGridLines="true" showRowColHeaders="true" showZeros="true" rightToLeft="false" tabSelected="true" showOutlineSymbols="true" defaultGridColor="true" view="pageBreakPreview" topLeftCell="A160" colorId="64" zoomScale="100" zoomScaleNormal="100" zoomScalePageLayoutView="100" workbookViewId="0">
      <selection pane="topLeft" activeCell="G183" activeCellId="0" sqref="G183"/>
    </sheetView>
  </sheetViews>
  <sheetFormatPr defaultColWidth="8.70703125" defaultRowHeight="16.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11.99"/>
    <col collapsed="false" customWidth="true" hidden="false" outlineLevel="0" max="3" min="3" style="0" width="61.85"/>
    <col collapsed="false" customWidth="true" hidden="false" outlineLevel="0" max="4" min="4" style="0" width="6.15"/>
    <col collapsed="false" customWidth="true" hidden="false" outlineLevel="0" max="5" min="5" style="0" width="11.99"/>
    <col collapsed="false" customWidth="true" hidden="false" outlineLevel="0" max="6" min="6" style="0" width="11.14"/>
    <col collapsed="false" customWidth="true" hidden="false" outlineLevel="0" max="7" min="7" style="1" width="16"/>
    <col collapsed="false" customWidth="true" hidden="false" outlineLevel="0" max="8" min="8" style="0" width="8.57"/>
    <col collapsed="false" customWidth="true" hidden="false" outlineLevel="0" max="9" min="9" style="2" width="8.29"/>
    <col collapsed="false" customWidth="true" hidden="false" outlineLevel="0" max="10" min="10" style="3" width="10.85"/>
    <col collapsed="false" customWidth="true" hidden="false" outlineLevel="0" max="11" min="11" style="0" width="8.14"/>
    <col collapsed="false" customWidth="true" hidden="false" outlineLevel="0" max="12" min="12" style="0" width="9.13"/>
    <col collapsed="false" customWidth="true" hidden="false" outlineLevel="0" max="13" min="13" style="0" width="26.85"/>
  </cols>
  <sheetData>
    <row r="1" s="18" customFormat="true" ht="16.5" hidden="false" customHeight="true" outlineLevel="0" collapsed="false">
      <c r="A1" s="4" t="s">
        <v>0</v>
      </c>
      <c r="B1" s="5"/>
      <c r="C1" s="6"/>
      <c r="D1" s="7"/>
      <c r="E1" s="8" t="s">
        <v>1</v>
      </c>
      <c r="F1" s="9"/>
      <c r="G1" s="10" t="s">
        <v>2</v>
      </c>
      <c r="H1" s="11"/>
      <c r="I1" s="12"/>
      <c r="J1" s="13"/>
      <c r="K1" s="14"/>
      <c r="L1" s="15"/>
      <c r="M1" s="16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="18" customFormat="true" ht="16.5" hidden="false" customHeight="true" outlineLevel="0" collapsed="false">
      <c r="A2" s="19" t="s">
        <v>3</v>
      </c>
      <c r="B2" s="20"/>
      <c r="C2" s="21"/>
      <c r="D2" s="22"/>
      <c r="E2" s="23" t="s">
        <v>4</v>
      </c>
      <c r="F2" s="24"/>
      <c r="G2" s="25"/>
      <c r="H2" s="26"/>
      <c r="I2" s="27"/>
      <c r="J2" s="28"/>
      <c r="K2" s="29"/>
      <c r="L2" s="30"/>
      <c r="M2" s="16"/>
      <c r="N2" s="17"/>
      <c r="O2" s="17"/>
      <c r="P2" s="17"/>
      <c r="Q2" s="17"/>
      <c r="R2" s="17"/>
      <c r="S2" s="17"/>
      <c r="T2" s="17"/>
      <c r="U2" s="17"/>
      <c r="V2" s="17"/>
      <c r="W2" s="17"/>
    </row>
    <row r="3" s="18" customFormat="true" ht="16.5" hidden="false" customHeight="true" outlineLevel="0" collapsed="false">
      <c r="A3" s="31" t="s">
        <v>5</v>
      </c>
      <c r="B3" s="32" t="s">
        <v>6</v>
      </c>
      <c r="C3" s="33" t="s">
        <v>7</v>
      </c>
      <c r="D3" s="32" t="s">
        <v>8</v>
      </c>
      <c r="E3" s="34" t="s">
        <v>9</v>
      </c>
      <c r="F3" s="35" t="s">
        <v>10</v>
      </c>
      <c r="G3" s="36" t="s">
        <v>11</v>
      </c>
      <c r="H3" s="37" t="s">
        <v>12</v>
      </c>
      <c r="I3" s="38" t="s">
        <v>13</v>
      </c>
      <c r="J3" s="39" t="s">
        <v>14</v>
      </c>
      <c r="K3" s="40" t="s">
        <v>15</v>
      </c>
      <c r="L3" s="37" t="s">
        <v>16</v>
      </c>
      <c r="M3" s="41"/>
      <c r="N3" s="42"/>
      <c r="O3" s="42"/>
      <c r="P3" s="42"/>
      <c r="Q3" s="42"/>
      <c r="R3" s="42"/>
      <c r="S3" s="42"/>
      <c r="T3" s="42"/>
      <c r="U3" s="42"/>
      <c r="V3" s="42"/>
      <c r="W3" s="42"/>
      <c r="X3" s="43"/>
      <c r="Y3" s="43"/>
    </row>
    <row r="4" s="18" customFormat="true" ht="4.5" hidden="false" customHeight="true" outlineLevel="0" collapsed="false">
      <c r="A4" s="44"/>
      <c r="B4" s="44"/>
      <c r="C4" s="45"/>
      <c r="D4" s="44"/>
      <c r="E4" s="46"/>
      <c r="F4" s="47"/>
      <c r="G4" s="48"/>
      <c r="H4" s="44"/>
      <c r="I4" s="49"/>
      <c r="J4" s="50"/>
      <c r="K4" s="51"/>
      <c r="L4" s="44"/>
      <c r="M4" s="41"/>
      <c r="N4" s="42"/>
      <c r="O4" s="42"/>
      <c r="P4" s="42"/>
      <c r="Q4" s="42"/>
      <c r="R4" s="42"/>
      <c r="S4" s="42"/>
      <c r="T4" s="42"/>
      <c r="U4" s="42"/>
      <c r="V4" s="42"/>
      <c r="W4" s="42"/>
      <c r="X4" s="43"/>
      <c r="Y4" s="43"/>
    </row>
    <row r="5" s="18" customFormat="true" ht="21" hidden="false" customHeight="true" outlineLevel="0" collapsed="false">
      <c r="B5" s="52"/>
      <c r="C5" s="52" t="s">
        <v>17</v>
      </c>
      <c r="D5" s="53"/>
      <c r="E5" s="54"/>
      <c r="F5" s="55"/>
      <c r="G5" s="56" t="n">
        <f aca="false">SUM(G6:G27)</f>
        <v>856281.6</v>
      </c>
      <c r="H5" s="57"/>
      <c r="I5" s="58"/>
      <c r="J5" s="59" t="n">
        <f aca="false">SUM(J6:J26)</f>
        <v>0</v>
      </c>
      <c r="K5" s="60"/>
      <c r="L5" s="59" t="n">
        <f aca="false">SUM(L6:L26)</f>
        <v>1331.675</v>
      </c>
      <c r="M5" s="61"/>
      <c r="N5" s="62"/>
      <c r="O5" s="62"/>
      <c r="P5" s="62"/>
      <c r="Q5" s="62"/>
      <c r="R5" s="62"/>
      <c r="S5" s="62"/>
      <c r="T5" s="62"/>
      <c r="U5" s="62"/>
      <c r="V5" s="62"/>
      <c r="W5" s="62"/>
      <c r="X5" s="63"/>
      <c r="Y5" s="63"/>
    </row>
    <row r="6" s="77" customFormat="true" ht="16.5" hidden="false" customHeight="true" outlineLevel="0" collapsed="false">
      <c r="A6" s="64" t="s">
        <v>18</v>
      </c>
      <c r="B6" s="65" t="n">
        <v>961044111</v>
      </c>
      <c r="C6" s="65" t="s">
        <v>19</v>
      </c>
      <c r="D6" s="66" t="s">
        <v>20</v>
      </c>
      <c r="E6" s="67" t="n">
        <v>0.525</v>
      </c>
      <c r="F6" s="68" t="n">
        <v>2500</v>
      </c>
      <c r="G6" s="69" t="n">
        <f aca="false">E6*F6</f>
        <v>1312.5</v>
      </c>
      <c r="H6" s="70" t="s">
        <v>21</v>
      </c>
      <c r="I6" s="71" t="n">
        <v>0</v>
      </c>
      <c r="J6" s="72" t="n">
        <f aca="false">E6*I6</f>
        <v>0</v>
      </c>
      <c r="K6" s="71" t="n">
        <v>2</v>
      </c>
      <c r="L6" s="73" t="n">
        <f aca="false">E6*K6</f>
        <v>1.05</v>
      </c>
      <c r="M6" s="74"/>
      <c r="N6" s="75"/>
      <c r="O6" s="75"/>
      <c r="P6" s="75"/>
      <c r="Q6" s="75"/>
      <c r="R6" s="75"/>
      <c r="S6" s="75"/>
      <c r="T6" s="75"/>
      <c r="U6" s="75"/>
      <c r="V6" s="75"/>
      <c r="W6" s="75"/>
      <c r="X6" s="76"/>
      <c r="Y6" s="76"/>
    </row>
    <row r="7" s="77" customFormat="true" ht="16.5" hidden="false" customHeight="true" outlineLevel="0" collapsed="false">
      <c r="A7" s="64"/>
      <c r="B7" s="78" t="s">
        <v>22</v>
      </c>
      <c r="C7" s="79" t="s">
        <v>23</v>
      </c>
      <c r="D7" s="66" t="s">
        <v>20</v>
      </c>
      <c r="E7" s="80" t="n">
        <v>0.525</v>
      </c>
      <c r="F7" s="68"/>
      <c r="G7" s="81"/>
      <c r="H7" s="82"/>
      <c r="I7" s="83"/>
      <c r="J7" s="84"/>
      <c r="K7" s="83"/>
      <c r="L7" s="85"/>
      <c r="M7" s="74"/>
      <c r="N7" s="75"/>
      <c r="O7" s="75"/>
      <c r="P7" s="75"/>
      <c r="Q7" s="75"/>
      <c r="R7" s="75"/>
      <c r="S7" s="75"/>
      <c r="T7" s="75"/>
      <c r="U7" s="75"/>
      <c r="V7" s="75"/>
      <c r="W7" s="75"/>
      <c r="X7" s="76"/>
      <c r="Y7" s="76"/>
    </row>
    <row r="8" s="77" customFormat="true" ht="16.5" hidden="false" customHeight="true" outlineLevel="0" collapsed="false">
      <c r="A8" s="86" t="s">
        <v>24</v>
      </c>
      <c r="B8" s="65" t="n">
        <v>962042321</v>
      </c>
      <c r="C8" s="65" t="s">
        <v>25</v>
      </c>
      <c r="D8" s="87" t="s">
        <v>20</v>
      </c>
      <c r="E8" s="88" t="n">
        <v>0.9</v>
      </c>
      <c r="F8" s="67" t="n">
        <v>1850</v>
      </c>
      <c r="G8" s="69" t="n">
        <f aca="false">E8*F8</f>
        <v>1665</v>
      </c>
      <c r="H8" s="70" t="s">
        <v>21</v>
      </c>
      <c r="I8" s="89" t="n">
        <v>0</v>
      </c>
      <c r="J8" s="72" t="n">
        <f aca="false">E8*I8</f>
        <v>0</v>
      </c>
      <c r="K8" s="89" t="n">
        <v>2.2</v>
      </c>
      <c r="L8" s="73" t="n">
        <f aca="false">E8*K8</f>
        <v>1.98</v>
      </c>
      <c r="M8" s="74"/>
      <c r="N8" s="75"/>
      <c r="O8" s="75"/>
      <c r="P8" s="75"/>
      <c r="Q8" s="75"/>
      <c r="R8" s="75"/>
      <c r="S8" s="75"/>
      <c r="T8" s="75"/>
      <c r="U8" s="75"/>
      <c r="V8" s="75"/>
      <c r="W8" s="75"/>
      <c r="X8" s="76"/>
      <c r="Y8" s="76"/>
    </row>
    <row r="9" s="77" customFormat="true" ht="16.5" hidden="false" customHeight="true" outlineLevel="0" collapsed="false">
      <c r="A9" s="64"/>
      <c r="B9" s="78" t="s">
        <v>22</v>
      </c>
      <c r="C9" s="79" t="s">
        <v>26</v>
      </c>
      <c r="D9" s="66" t="s">
        <v>20</v>
      </c>
      <c r="E9" s="80" t="n">
        <v>0.9</v>
      </c>
      <c r="F9" s="68"/>
      <c r="G9" s="68"/>
      <c r="H9" s="68"/>
      <c r="I9" s="68"/>
      <c r="J9" s="68"/>
      <c r="K9" s="68"/>
      <c r="L9" s="68"/>
      <c r="M9" s="74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  <c r="Y9" s="76"/>
    </row>
    <row r="10" s="97" customFormat="true" ht="16.5" hidden="false" customHeight="true" outlineLevel="0" collapsed="false">
      <c r="A10" s="90"/>
      <c r="B10" s="91" t="s">
        <v>27</v>
      </c>
      <c r="C10" s="92"/>
      <c r="D10" s="93"/>
      <c r="E10" s="94"/>
      <c r="F10" s="95" t="n">
        <v>0.2</v>
      </c>
      <c r="G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</row>
    <row r="11" s="97" customFormat="true" ht="16.5" hidden="false" customHeight="true" outlineLevel="0" collapsed="false">
      <c r="A11" s="90"/>
      <c r="B11" s="92" t="s">
        <v>28</v>
      </c>
      <c r="C11" s="92"/>
      <c r="D11" s="93" t="s">
        <v>29</v>
      </c>
      <c r="E11" s="94" t="n">
        <v>288</v>
      </c>
      <c r="F11" s="98" t="n">
        <f aca="false">E11*0.2</f>
        <v>57.6</v>
      </c>
      <c r="G11" s="96"/>
      <c r="H11" s="99"/>
      <c r="I11" s="99"/>
      <c r="J11" s="99"/>
      <c r="K11" s="99"/>
      <c r="L11" s="99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</row>
    <row r="12" s="97" customFormat="true" ht="16.5" hidden="false" customHeight="true" outlineLevel="0" collapsed="false">
      <c r="A12" s="90"/>
      <c r="B12" s="92" t="s">
        <v>30</v>
      </c>
      <c r="C12" s="92"/>
      <c r="D12" s="93" t="s">
        <v>29</v>
      </c>
      <c r="E12" s="94" t="n">
        <v>1639</v>
      </c>
      <c r="F12" s="98" t="n">
        <f aca="false">E12*0.2</f>
        <v>327.8</v>
      </c>
      <c r="G12" s="96"/>
      <c r="H12" s="100"/>
      <c r="I12" s="101"/>
      <c r="J12" s="102"/>
      <c r="K12" s="103"/>
      <c r="L12" s="103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</row>
    <row r="13" s="97" customFormat="true" ht="16.5" hidden="false" customHeight="true" outlineLevel="0" collapsed="false">
      <c r="A13" s="90"/>
      <c r="B13" s="104" t="s">
        <v>31</v>
      </c>
      <c r="C13" s="105"/>
      <c r="D13" s="106"/>
      <c r="E13" s="107"/>
      <c r="F13" s="98"/>
      <c r="G13" s="98"/>
      <c r="H13" s="100"/>
      <c r="I13" s="101"/>
      <c r="J13" s="102"/>
      <c r="K13" s="103"/>
      <c r="L13" s="103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</row>
    <row r="14" s="97" customFormat="true" ht="16.5" hidden="false" customHeight="true" outlineLevel="0" collapsed="false">
      <c r="A14" s="108" t="n">
        <f aca="false">A8+1</f>
        <v>3</v>
      </c>
      <c r="B14" s="65" t="n">
        <v>113107122</v>
      </c>
      <c r="C14" s="65" t="s">
        <v>32</v>
      </c>
      <c r="D14" s="87" t="s">
        <v>33</v>
      </c>
      <c r="E14" s="109" t="n">
        <v>385.4</v>
      </c>
      <c r="F14" s="110" t="n">
        <v>240</v>
      </c>
      <c r="G14" s="81" t="n">
        <f aca="false">E14*F14</f>
        <v>92496</v>
      </c>
      <c r="H14" s="70" t="s">
        <v>21</v>
      </c>
      <c r="I14" s="111" t="n">
        <v>0</v>
      </c>
      <c r="J14" s="72" t="n">
        <f aca="false">E14*I14</f>
        <v>0</v>
      </c>
      <c r="K14" s="112" t="n">
        <v>0.29</v>
      </c>
      <c r="L14" s="73" t="n">
        <f aca="false">E14*K14</f>
        <v>111.766</v>
      </c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</row>
    <row r="15" s="97" customFormat="true" ht="28.5" hidden="false" customHeight="true" outlineLevel="0" collapsed="false">
      <c r="A15" s="108" t="n">
        <f aca="false">A14+1</f>
        <v>4</v>
      </c>
      <c r="B15" s="65" t="n">
        <v>113107162</v>
      </c>
      <c r="C15" s="65" t="s">
        <v>34</v>
      </c>
      <c r="D15" s="87" t="s">
        <v>33</v>
      </c>
      <c r="E15" s="113" t="n">
        <v>1541.6</v>
      </c>
      <c r="F15" s="110" t="n">
        <v>40</v>
      </c>
      <c r="G15" s="81" t="n">
        <f aca="false">E15*F15</f>
        <v>61664</v>
      </c>
      <c r="H15" s="70" t="s">
        <v>21</v>
      </c>
      <c r="I15" s="111" t="n">
        <v>0</v>
      </c>
      <c r="J15" s="72" t="n">
        <f aca="false">E15*I15</f>
        <v>0</v>
      </c>
      <c r="K15" s="112" t="n">
        <v>0.29</v>
      </c>
      <c r="L15" s="73" t="n">
        <f aca="false">E15*K15</f>
        <v>447.064</v>
      </c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</row>
    <row r="16" s="97" customFormat="true" ht="40.5" hidden="false" customHeight="true" outlineLevel="0" collapsed="false">
      <c r="A16" s="108" t="n">
        <f aca="false">A15+1</f>
        <v>5</v>
      </c>
      <c r="B16" s="65" t="n">
        <v>113107142</v>
      </c>
      <c r="C16" s="65" t="s">
        <v>35</v>
      </c>
      <c r="D16" s="87" t="s">
        <v>33</v>
      </c>
      <c r="E16" s="113" t="n">
        <v>327.8</v>
      </c>
      <c r="F16" s="110" t="n">
        <v>140</v>
      </c>
      <c r="G16" s="69" t="n">
        <f aca="false">E16*F16</f>
        <v>45892</v>
      </c>
      <c r="H16" s="70" t="s">
        <v>21</v>
      </c>
      <c r="I16" s="114" t="n">
        <v>0</v>
      </c>
      <c r="J16" s="72" t="n">
        <f aca="false">E16*I16</f>
        <v>0</v>
      </c>
      <c r="K16" s="114" t="n">
        <v>0.22</v>
      </c>
      <c r="L16" s="73" t="n">
        <f aca="false">E16*K16</f>
        <v>72.116</v>
      </c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</row>
    <row r="17" s="97" customFormat="true" ht="18.75" hidden="false" customHeight="true" outlineLevel="0" collapsed="false">
      <c r="A17" s="108" t="n">
        <f aca="false">A16+1</f>
        <v>6</v>
      </c>
      <c r="B17" s="65" t="n">
        <v>113107242</v>
      </c>
      <c r="C17" s="65" t="s">
        <v>36</v>
      </c>
      <c r="D17" s="87" t="s">
        <v>33</v>
      </c>
      <c r="E17" s="113" t="n">
        <v>1311.2</v>
      </c>
      <c r="F17" s="110" t="n">
        <v>32</v>
      </c>
      <c r="G17" s="69" t="n">
        <f aca="false">E17*F17</f>
        <v>41958.4</v>
      </c>
      <c r="H17" s="70" t="s">
        <v>21</v>
      </c>
      <c r="I17" s="114" t="n">
        <v>0</v>
      </c>
      <c r="J17" s="72" t="n">
        <f aca="false">E17*I17</f>
        <v>0</v>
      </c>
      <c r="K17" s="114" t="n">
        <v>0.22</v>
      </c>
      <c r="L17" s="73" t="n">
        <f aca="false">E17*K17</f>
        <v>288.464</v>
      </c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</row>
    <row r="18" s="97" customFormat="true" ht="18.75" hidden="false" customHeight="true" outlineLevel="0" collapsed="false">
      <c r="A18" s="108" t="n">
        <f aca="false">A17+1</f>
        <v>7</v>
      </c>
      <c r="B18" s="65" t="n">
        <v>113106123</v>
      </c>
      <c r="C18" s="65" t="s">
        <v>37</v>
      </c>
      <c r="D18" s="115" t="s">
        <v>38</v>
      </c>
      <c r="E18" s="113" t="n">
        <v>57.6</v>
      </c>
      <c r="F18" s="110" t="n">
        <v>65</v>
      </c>
      <c r="G18" s="69" t="n">
        <f aca="false">E18*F18</f>
        <v>3744</v>
      </c>
      <c r="H18" s="70" t="s">
        <v>21</v>
      </c>
      <c r="I18" s="114" t="n">
        <v>0</v>
      </c>
      <c r="J18" s="72" t="n">
        <f aca="false">E18*I18</f>
        <v>0</v>
      </c>
      <c r="K18" s="114" t="n">
        <v>0.26</v>
      </c>
      <c r="L18" s="73" t="n">
        <f aca="false">E18*K18</f>
        <v>14.976</v>
      </c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</row>
    <row r="19" s="97" customFormat="true" ht="25.5" hidden="false" customHeight="true" outlineLevel="0" collapsed="false">
      <c r="A19" s="108" t="n">
        <f aca="false">A18+1</f>
        <v>8</v>
      </c>
      <c r="B19" s="65" t="n">
        <v>113106134</v>
      </c>
      <c r="C19" s="65" t="s">
        <v>39</v>
      </c>
      <c r="D19" s="115" t="s">
        <v>38</v>
      </c>
      <c r="E19" s="113" t="n">
        <v>230.4</v>
      </c>
      <c r="F19" s="116" t="n">
        <v>21</v>
      </c>
      <c r="G19" s="69" t="n">
        <f aca="false">E19*F19</f>
        <v>4838.4</v>
      </c>
      <c r="H19" s="70" t="s">
        <v>21</v>
      </c>
      <c r="I19" s="114" t="n">
        <v>0</v>
      </c>
      <c r="J19" s="72" t="n">
        <f aca="false">E19*I19</f>
        <v>0</v>
      </c>
      <c r="K19" s="114" t="n">
        <v>0.26</v>
      </c>
      <c r="L19" s="73" t="n">
        <f aca="false">E19*K19</f>
        <v>59.904</v>
      </c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</row>
    <row r="20" s="97" customFormat="true" ht="37.5" hidden="false" customHeight="true" outlineLevel="0" collapsed="false">
      <c r="A20" s="108" t="n">
        <f aca="false">A19+1</f>
        <v>9</v>
      </c>
      <c r="B20" s="117" t="n">
        <v>113202111</v>
      </c>
      <c r="C20" s="117" t="s">
        <v>40</v>
      </c>
      <c r="D20" s="118" t="s">
        <v>41</v>
      </c>
      <c r="E20" s="119" t="n">
        <v>1631</v>
      </c>
      <c r="F20" s="120" t="n">
        <v>46</v>
      </c>
      <c r="G20" s="121" t="n">
        <f aca="false">F20*E20</f>
        <v>75026</v>
      </c>
      <c r="H20" s="70" t="s">
        <v>21</v>
      </c>
      <c r="I20" s="114" t="n">
        <v>0</v>
      </c>
      <c r="J20" s="72" t="n">
        <f aca="false">E20*I20</f>
        <v>0</v>
      </c>
      <c r="K20" s="114" t="n">
        <v>0.205</v>
      </c>
      <c r="L20" s="73" t="n">
        <f aca="false">E20*K20</f>
        <v>334.355</v>
      </c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</row>
    <row r="21" s="97" customFormat="true" ht="16.5" hidden="false" customHeight="true" outlineLevel="0" collapsed="false">
      <c r="A21" s="108" t="n">
        <f aca="false">A20+1</f>
        <v>10</v>
      </c>
      <c r="B21" s="122" t="s">
        <v>42</v>
      </c>
      <c r="C21" s="123" t="s">
        <v>43</v>
      </c>
      <c r="D21" s="124" t="s">
        <v>41</v>
      </c>
      <c r="E21" s="125" t="n">
        <v>1631</v>
      </c>
      <c r="F21" s="126" t="n">
        <v>29</v>
      </c>
      <c r="G21" s="69" t="n">
        <f aca="false">E21*F21</f>
        <v>47299</v>
      </c>
      <c r="H21" s="70" t="s">
        <v>21</v>
      </c>
      <c r="I21" s="114" t="n">
        <v>0</v>
      </c>
      <c r="J21" s="72" t="n">
        <f aca="false">E21*I21</f>
        <v>0</v>
      </c>
      <c r="K21" s="114" t="n">
        <v>0</v>
      </c>
      <c r="L21" s="73" t="n">
        <f aca="false">E21*K21</f>
        <v>0</v>
      </c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</row>
    <row r="22" s="97" customFormat="true" ht="16.5" hidden="false" customHeight="true" outlineLevel="0" collapsed="false">
      <c r="A22" s="108" t="n">
        <f aca="false">A21+1</f>
        <v>11</v>
      </c>
      <c r="B22" s="65" t="n">
        <v>919735112</v>
      </c>
      <c r="C22" s="65" t="s">
        <v>44</v>
      </c>
      <c r="D22" s="124" t="s">
        <v>41</v>
      </c>
      <c r="E22" s="127" t="n">
        <v>10</v>
      </c>
      <c r="F22" s="126" t="n">
        <v>65</v>
      </c>
      <c r="G22" s="121" t="n">
        <f aca="false">F22*E22</f>
        <v>650</v>
      </c>
      <c r="H22" s="70" t="s">
        <v>21</v>
      </c>
      <c r="I22" s="114" t="n">
        <v>0</v>
      </c>
      <c r="J22" s="72" t="n">
        <f aca="false">E22*I22</f>
        <v>0</v>
      </c>
      <c r="K22" s="114" t="n">
        <v>0</v>
      </c>
      <c r="L22" s="73" t="n">
        <f aca="false">E22*K22</f>
        <v>0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</row>
    <row r="23" s="97" customFormat="true" ht="24.75" hidden="false" customHeight="true" outlineLevel="0" collapsed="false">
      <c r="A23" s="108" t="n">
        <f aca="false">A22+1</f>
        <v>12</v>
      </c>
      <c r="B23" s="65" t="n">
        <v>997013501</v>
      </c>
      <c r="C23" s="65" t="s">
        <v>45</v>
      </c>
      <c r="D23" s="66" t="s">
        <v>46</v>
      </c>
      <c r="E23" s="127" t="n">
        <v>1331.675</v>
      </c>
      <c r="F23" s="128" t="n">
        <v>70</v>
      </c>
      <c r="G23" s="121" t="n">
        <f aca="false">F23*E23</f>
        <v>93217.25</v>
      </c>
      <c r="H23" s="70" t="s">
        <v>21</v>
      </c>
      <c r="I23" s="114" t="n">
        <v>0</v>
      </c>
      <c r="J23" s="72" t="n">
        <f aca="false">E23*I23</f>
        <v>0</v>
      </c>
      <c r="K23" s="114" t="n">
        <v>0</v>
      </c>
      <c r="L23" s="73" t="n">
        <v>0</v>
      </c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</row>
    <row r="24" customFormat="false" ht="24.75" hidden="false" customHeight="true" outlineLevel="0" collapsed="false">
      <c r="A24" s="108" t="n">
        <f aca="false">A23+1</f>
        <v>13</v>
      </c>
      <c r="B24" s="65" t="n">
        <v>997013509</v>
      </c>
      <c r="C24" s="65" t="s">
        <v>47</v>
      </c>
      <c r="D24" s="66" t="s">
        <v>46</v>
      </c>
      <c r="E24" s="127" t="n">
        <v>18643.45</v>
      </c>
      <c r="F24" s="126" t="n">
        <v>5</v>
      </c>
      <c r="G24" s="121" t="n">
        <f aca="false">F24*E24</f>
        <v>93217.25</v>
      </c>
      <c r="H24" s="70" t="s">
        <v>21</v>
      </c>
      <c r="I24" s="114" t="n">
        <v>0</v>
      </c>
      <c r="J24" s="72" t="n">
        <f aca="false">E24*I24</f>
        <v>0</v>
      </c>
      <c r="K24" s="114" t="n">
        <v>0</v>
      </c>
      <c r="L24" s="73" t="n">
        <v>0</v>
      </c>
    </row>
    <row r="25" customFormat="false" ht="25.5" hidden="false" customHeight="true" outlineLevel="0" collapsed="false">
      <c r="A25" s="129" t="n">
        <f aca="false">A24+1</f>
        <v>14</v>
      </c>
      <c r="B25" s="65" t="n">
        <v>997221645</v>
      </c>
      <c r="C25" s="65" t="s">
        <v>48</v>
      </c>
      <c r="D25" s="66" t="s">
        <v>46</v>
      </c>
      <c r="E25" s="130" t="n">
        <v>360.58</v>
      </c>
      <c r="F25" s="68" t="n">
        <v>220</v>
      </c>
      <c r="G25" s="121" t="n">
        <f aca="false">F25*E25</f>
        <v>79327.6</v>
      </c>
      <c r="H25" s="70" t="s">
        <v>21</v>
      </c>
      <c r="I25" s="114" t="n">
        <v>0</v>
      </c>
      <c r="J25" s="131"/>
      <c r="K25" s="131"/>
      <c r="L25" s="132"/>
    </row>
    <row r="26" customFormat="false" ht="25.5" hidden="false" customHeight="true" outlineLevel="0" collapsed="false">
      <c r="A26" s="129" t="n">
        <f aca="false">A25+1</f>
        <v>15</v>
      </c>
      <c r="B26" s="65" t="n">
        <v>997221655</v>
      </c>
      <c r="C26" s="65" t="s">
        <v>49</v>
      </c>
      <c r="D26" s="66" t="s">
        <v>46</v>
      </c>
      <c r="E26" s="130" t="n">
        <v>968.065</v>
      </c>
      <c r="F26" s="133" t="n">
        <v>220</v>
      </c>
      <c r="G26" s="121" t="n">
        <f aca="false">F26*E26</f>
        <v>212974.3</v>
      </c>
      <c r="H26" s="70" t="s">
        <v>21</v>
      </c>
      <c r="I26" s="114" t="n">
        <v>0</v>
      </c>
      <c r="J26" s="131"/>
      <c r="K26" s="131"/>
      <c r="L26" s="132"/>
    </row>
    <row r="27" customFormat="false" ht="25.5" hidden="false" customHeight="true" outlineLevel="0" collapsed="false">
      <c r="A27" s="129" t="n">
        <f aca="false">A26+1</f>
        <v>16</v>
      </c>
      <c r="B27" s="65" t="n">
        <v>997221615</v>
      </c>
      <c r="C27" s="65" t="s">
        <v>50</v>
      </c>
      <c r="D27" s="66" t="s">
        <v>46</v>
      </c>
      <c r="E27" s="127" t="n">
        <v>3.03</v>
      </c>
      <c r="F27" s="133" t="n">
        <v>330</v>
      </c>
      <c r="G27" s="121" t="n">
        <f aca="false">F27*E27</f>
        <v>999.9</v>
      </c>
      <c r="H27" s="70" t="s">
        <v>21</v>
      </c>
      <c r="I27" s="114" t="n">
        <v>0</v>
      </c>
      <c r="J27" s="131"/>
      <c r="K27" s="131"/>
      <c r="L27" s="132"/>
    </row>
    <row r="28" customFormat="false" ht="19.5" hidden="false" customHeight="true" outlineLevel="0" collapsed="false">
      <c r="B28" s="134"/>
      <c r="C28" s="52" t="s">
        <v>51</v>
      </c>
      <c r="G28" s="56" t="n">
        <f aca="false">SUM(G29:G32)</f>
        <v>23694</v>
      </c>
      <c r="H28" s="135"/>
      <c r="I28" s="58"/>
      <c r="J28" s="59" t="n">
        <v>0</v>
      </c>
      <c r="L28" s="59" t="n">
        <f aca="false">SUM(L29:L32)</f>
        <v>24.2</v>
      </c>
    </row>
    <row r="29" customFormat="false" ht="39" hidden="false" customHeight="true" outlineLevel="0" collapsed="false">
      <c r="A29" s="129" t="n">
        <f aca="false">A27+1</f>
        <v>17</v>
      </c>
      <c r="B29" s="65" t="n">
        <v>981011315</v>
      </c>
      <c r="C29" s="65" t="s">
        <v>52</v>
      </c>
      <c r="D29" s="66" t="s">
        <v>20</v>
      </c>
      <c r="E29" s="127" t="n">
        <v>44</v>
      </c>
      <c r="F29" s="136" t="n">
        <v>280</v>
      </c>
      <c r="G29" s="121" t="n">
        <f aca="false">F29*E29</f>
        <v>12320</v>
      </c>
      <c r="H29" s="70" t="s">
        <v>21</v>
      </c>
      <c r="I29" s="137" t="n">
        <v>0</v>
      </c>
      <c r="J29" s="137" t="n">
        <v>0</v>
      </c>
      <c r="K29" s="137" t="n">
        <v>0.55</v>
      </c>
      <c r="L29" s="138" t="n">
        <f aca="false">K29*E29</f>
        <v>24.2</v>
      </c>
    </row>
    <row r="30" customFormat="false" ht="16.5" hidden="false" customHeight="true" outlineLevel="0" collapsed="false">
      <c r="A30" s="129" t="n">
        <f aca="false">A29+1</f>
        <v>18</v>
      </c>
      <c r="B30" s="65" t="n">
        <v>997006512</v>
      </c>
      <c r="C30" s="65" t="s">
        <v>53</v>
      </c>
      <c r="D30" s="66" t="s">
        <v>46</v>
      </c>
      <c r="E30" s="127" t="n">
        <v>24.2</v>
      </c>
      <c r="F30" s="136" t="n">
        <v>70</v>
      </c>
      <c r="G30" s="121" t="n">
        <f aca="false">F30*E30</f>
        <v>1694</v>
      </c>
      <c r="H30" s="70" t="s">
        <v>21</v>
      </c>
      <c r="I30" s="137" t="n">
        <v>0</v>
      </c>
      <c r="J30" s="137" t="n">
        <v>0</v>
      </c>
      <c r="K30" s="137" t="n">
        <v>0</v>
      </c>
      <c r="L30" s="138" t="n">
        <v>0</v>
      </c>
    </row>
    <row r="31" customFormat="false" ht="16.5" hidden="false" customHeight="true" outlineLevel="0" collapsed="false">
      <c r="A31" s="129" t="n">
        <f aca="false">A30+1</f>
        <v>19</v>
      </c>
      <c r="B31" s="65" t="n">
        <v>997006519</v>
      </c>
      <c r="C31" s="65" t="s">
        <v>54</v>
      </c>
      <c r="D31" s="66" t="s">
        <v>46</v>
      </c>
      <c r="E31" s="127" t="n">
        <v>338.8</v>
      </c>
      <c r="F31" s="136" t="n">
        <v>5</v>
      </c>
      <c r="G31" s="121" t="n">
        <f aca="false">F31*E31</f>
        <v>1694</v>
      </c>
      <c r="H31" s="70" t="s">
        <v>21</v>
      </c>
      <c r="I31" s="137" t="n">
        <v>0</v>
      </c>
      <c r="J31" s="137" t="n">
        <v>0</v>
      </c>
      <c r="K31" s="137" t="n">
        <v>0</v>
      </c>
      <c r="L31" s="138" t="n">
        <v>0</v>
      </c>
    </row>
    <row r="32" customFormat="false" ht="26.25" hidden="false" customHeight="true" outlineLevel="0" collapsed="false">
      <c r="A32" s="129" t="n">
        <f aca="false">A31+1</f>
        <v>20</v>
      </c>
      <c r="B32" s="65" t="n">
        <v>997013631</v>
      </c>
      <c r="C32" s="65" t="s">
        <v>55</v>
      </c>
      <c r="D32" s="66" t="s">
        <v>46</v>
      </c>
      <c r="E32" s="88" t="n">
        <v>24.2</v>
      </c>
      <c r="F32" s="139" t="n">
        <v>330</v>
      </c>
      <c r="G32" s="121" t="n">
        <f aca="false">F32*E32</f>
        <v>7986</v>
      </c>
      <c r="H32" s="70" t="s">
        <v>21</v>
      </c>
      <c r="I32" s="137" t="n">
        <v>0</v>
      </c>
      <c r="J32" s="137" t="n">
        <v>0</v>
      </c>
      <c r="K32" s="137" t="n">
        <v>0</v>
      </c>
      <c r="L32" s="138" t="n">
        <v>0</v>
      </c>
    </row>
    <row r="33" customFormat="false" ht="9.75" hidden="false" customHeight="true" outlineLevel="0" collapsed="false"/>
    <row r="34" s="18" customFormat="true" ht="16.5" hidden="false" customHeight="true" outlineLevel="0" collapsed="false">
      <c r="B34" s="52"/>
      <c r="C34" s="52" t="s">
        <v>56</v>
      </c>
      <c r="D34" s="53"/>
      <c r="E34" s="53"/>
      <c r="F34" s="53"/>
      <c r="G34" s="56" t="n">
        <f aca="false">SUM(G35:G69)</f>
        <v>299542.522934</v>
      </c>
      <c r="H34" s="57"/>
      <c r="I34" s="58"/>
      <c r="J34" s="59" t="n">
        <f aca="false">SUM(J37:J62)</f>
        <v>0.66528</v>
      </c>
      <c r="K34" s="60"/>
      <c r="L34" s="59" t="n">
        <f aca="false">SUM(L37:L62)</f>
        <v>0</v>
      </c>
      <c r="M34" s="61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3"/>
      <c r="Y34" s="63"/>
    </row>
    <row r="35" s="18" customFormat="true" ht="17.25" hidden="false" customHeight="true" outlineLevel="0" collapsed="false">
      <c r="A35" s="129" t="n">
        <f aca="false">A32+1</f>
        <v>21</v>
      </c>
      <c r="B35" s="65" t="n">
        <v>121151113</v>
      </c>
      <c r="C35" s="65" t="s">
        <v>57</v>
      </c>
      <c r="D35" s="66" t="s">
        <v>33</v>
      </c>
      <c r="E35" s="67" t="n">
        <v>160</v>
      </c>
      <c r="F35" s="140" t="n">
        <v>20</v>
      </c>
      <c r="G35" s="69" t="n">
        <f aca="false">E35*F35</f>
        <v>3200</v>
      </c>
      <c r="H35" s="70" t="s">
        <v>21</v>
      </c>
      <c r="I35" s="141" t="n">
        <v>0</v>
      </c>
      <c r="J35" s="72" t="n">
        <f aca="false">E35*I35</f>
        <v>0</v>
      </c>
      <c r="K35" s="142"/>
      <c r="L35" s="73" t="n">
        <f aca="false">E35*K35</f>
        <v>0</v>
      </c>
      <c r="M35" s="143"/>
      <c r="N35" s="61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43"/>
      <c r="Z35" s="43"/>
    </row>
    <row r="36" s="18" customFormat="true" ht="16.5" hidden="false" customHeight="true" outlineLevel="0" collapsed="false">
      <c r="B36" s="52"/>
      <c r="C36" s="92" t="s">
        <v>58</v>
      </c>
      <c r="D36" s="144"/>
      <c r="E36" s="145"/>
      <c r="F36" s="55"/>
      <c r="G36" s="56"/>
      <c r="H36" s="57"/>
      <c r="I36" s="58"/>
      <c r="J36" s="59"/>
      <c r="K36" s="60"/>
      <c r="L36" s="59"/>
      <c r="M36" s="59"/>
      <c r="N36" s="61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3"/>
      <c r="Z36" s="63"/>
    </row>
    <row r="37" s="18" customFormat="true" ht="28.5" hidden="false" customHeight="true" outlineLevel="0" collapsed="false">
      <c r="A37" s="129" t="n">
        <f aca="false">A35+1</f>
        <v>22</v>
      </c>
      <c r="B37" s="65" t="n">
        <v>132251104</v>
      </c>
      <c r="C37" s="65" t="s">
        <v>59</v>
      </c>
      <c r="D37" s="87" t="s">
        <v>20</v>
      </c>
      <c r="E37" s="67" t="n">
        <v>9.411147</v>
      </c>
      <c r="F37" s="140" t="n">
        <v>300</v>
      </c>
      <c r="G37" s="69" t="n">
        <f aca="false">E37*F37</f>
        <v>2823.3441</v>
      </c>
      <c r="H37" s="70" t="s">
        <v>21</v>
      </c>
      <c r="I37" s="141" t="n">
        <v>0</v>
      </c>
      <c r="J37" s="72" t="n">
        <f aca="false">E37*I37</f>
        <v>0</v>
      </c>
      <c r="K37" s="142"/>
      <c r="L37" s="73" t="n">
        <f aca="false">E37*K37</f>
        <v>0</v>
      </c>
      <c r="M37" s="61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43"/>
      <c r="Y37" s="43"/>
    </row>
    <row r="38" s="18" customFormat="true" ht="14.25" hidden="false" customHeight="true" outlineLevel="0" collapsed="false">
      <c r="A38" s="129"/>
      <c r="B38" s="78" t="s">
        <v>60</v>
      </c>
      <c r="C38" s="78" t="s">
        <v>61</v>
      </c>
      <c r="D38" s="146" t="s">
        <v>62</v>
      </c>
      <c r="E38" s="147" t="n">
        <v>0.660847</v>
      </c>
      <c r="F38" s="140"/>
      <c r="G38" s="69"/>
      <c r="H38" s="148"/>
      <c r="I38" s="141"/>
      <c r="J38" s="72"/>
      <c r="K38" s="142"/>
      <c r="L38" s="73"/>
      <c r="M38" s="61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43"/>
      <c r="Y38" s="43"/>
    </row>
    <row r="39" s="18" customFormat="true" ht="14.25" hidden="false" customHeight="true" outlineLevel="0" collapsed="false">
      <c r="A39" s="129"/>
      <c r="B39" s="78" t="s">
        <v>63</v>
      </c>
      <c r="C39" s="78" t="s">
        <v>64</v>
      </c>
      <c r="D39" s="146" t="s">
        <v>62</v>
      </c>
      <c r="E39" s="147" t="n">
        <v>0.5753</v>
      </c>
      <c r="F39" s="140"/>
      <c r="G39" s="69"/>
      <c r="H39" s="148"/>
      <c r="I39" s="141"/>
      <c r="J39" s="72"/>
      <c r="K39" s="142"/>
      <c r="L39" s="73"/>
      <c r="M39" s="61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43"/>
      <c r="Y39" s="43"/>
    </row>
    <row r="40" s="18" customFormat="true" ht="14.25" hidden="false" customHeight="true" outlineLevel="0" collapsed="false">
      <c r="A40" s="129"/>
      <c r="B40" s="78" t="s">
        <v>65</v>
      </c>
      <c r="C40" s="78" t="s">
        <v>66</v>
      </c>
      <c r="D40" s="146" t="s">
        <v>62</v>
      </c>
      <c r="E40" s="147" t="n">
        <v>0.6</v>
      </c>
      <c r="F40" s="140"/>
      <c r="G40" s="69"/>
      <c r="H40" s="148"/>
      <c r="I40" s="141"/>
      <c r="J40" s="72"/>
      <c r="K40" s="142"/>
      <c r="L40" s="73"/>
      <c r="M40" s="61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43"/>
      <c r="Y40" s="43"/>
    </row>
    <row r="41" s="18" customFormat="true" ht="14.25" hidden="false" customHeight="true" outlineLevel="0" collapsed="false">
      <c r="A41" s="129"/>
      <c r="B41" s="78" t="s">
        <v>67</v>
      </c>
      <c r="C41" s="78" t="s">
        <v>68</v>
      </c>
      <c r="D41" s="146" t="s">
        <v>62</v>
      </c>
      <c r="E41" s="147" t="n">
        <v>0.375</v>
      </c>
      <c r="F41" s="140"/>
      <c r="G41" s="69"/>
      <c r="H41" s="148"/>
      <c r="I41" s="141"/>
      <c r="J41" s="72"/>
      <c r="K41" s="142"/>
      <c r="L41" s="73"/>
      <c r="M41" s="61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43"/>
      <c r="Y41" s="43"/>
    </row>
    <row r="42" s="18" customFormat="true" ht="14.25" hidden="false" customHeight="true" outlineLevel="0" collapsed="false">
      <c r="B42" s="78" t="s">
        <v>69</v>
      </c>
      <c r="C42" s="78" t="s">
        <v>70</v>
      </c>
      <c r="D42" s="146" t="s">
        <v>62</v>
      </c>
      <c r="E42" s="147" t="n">
        <v>0</v>
      </c>
      <c r="F42" s="140"/>
      <c r="G42" s="69"/>
      <c r="H42" s="148"/>
      <c r="I42" s="141"/>
      <c r="J42" s="72"/>
      <c r="K42" s="142"/>
      <c r="L42" s="73"/>
      <c r="M42" s="61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43"/>
      <c r="Y42" s="43"/>
    </row>
    <row r="43" s="18" customFormat="true" ht="14.25" hidden="false" customHeight="true" outlineLevel="0" collapsed="false">
      <c r="B43" s="78" t="s">
        <v>71</v>
      </c>
      <c r="C43" s="78" t="s">
        <v>72</v>
      </c>
      <c r="D43" s="146" t="s">
        <v>62</v>
      </c>
      <c r="E43" s="147" t="n">
        <v>7.2</v>
      </c>
      <c r="F43" s="140"/>
      <c r="G43" s="69"/>
      <c r="H43" s="148"/>
      <c r="I43" s="141"/>
      <c r="J43" s="72"/>
      <c r="K43" s="142"/>
      <c r="L43" s="73"/>
      <c r="M43" s="61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43"/>
      <c r="Y43" s="43"/>
    </row>
    <row r="44" customFormat="false" ht="24.75" hidden="false" customHeight="true" outlineLevel="0" collapsed="false">
      <c r="A44" s="129" t="n">
        <f aca="false">A37+1</f>
        <v>23</v>
      </c>
      <c r="B44" s="65" t="n">
        <v>122251104</v>
      </c>
      <c r="C44" s="149" t="s">
        <v>73</v>
      </c>
      <c r="D44" s="66" t="s">
        <v>20</v>
      </c>
      <c r="E44" s="127" t="n">
        <v>119.04816285</v>
      </c>
      <c r="F44" s="140" t="n">
        <v>90</v>
      </c>
      <c r="G44" s="121" t="n">
        <f aca="false">F44*E44</f>
        <v>10714.3346565</v>
      </c>
      <c r="H44" s="70" t="s">
        <v>21</v>
      </c>
      <c r="I44" s="141" t="n">
        <v>0</v>
      </c>
      <c r="J44" s="72" t="n">
        <f aca="false">E44*I44</f>
        <v>0</v>
      </c>
      <c r="K44" s="142"/>
      <c r="L44" s="73" t="n">
        <f aca="false">E44*K44</f>
        <v>0</v>
      </c>
    </row>
    <row r="45" s="77" customFormat="true" ht="15" hidden="false" customHeight="true" outlineLevel="0" collapsed="false">
      <c r="A45" s="129"/>
      <c r="B45" s="78" t="s">
        <v>74</v>
      </c>
      <c r="C45" s="79" t="s">
        <v>75</v>
      </c>
      <c r="D45" s="150" t="s">
        <v>76</v>
      </c>
      <c r="E45" s="80" t="n">
        <v>8.9579</v>
      </c>
      <c r="F45" s="151"/>
      <c r="G45" s="152"/>
      <c r="H45" s="153"/>
      <c r="I45" s="154"/>
      <c r="J45" s="155"/>
      <c r="K45" s="156"/>
      <c r="L45" s="157"/>
      <c r="M45" s="74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6"/>
      <c r="Y45" s="76"/>
    </row>
    <row r="46" customFormat="false" ht="15.75" hidden="false" customHeight="true" outlineLevel="0" collapsed="false">
      <c r="A46" s="129"/>
      <c r="B46" s="158" t="s">
        <v>77</v>
      </c>
      <c r="C46" s="159" t="n">
        <f aca="false">E99</f>
        <v>688</v>
      </c>
      <c r="D46" s="150" t="s">
        <v>76</v>
      </c>
      <c r="E46" s="160" t="n">
        <v>337.12</v>
      </c>
      <c r="F46" s="161" t="n">
        <v>0.49</v>
      </c>
      <c r="G46" s="152"/>
      <c r="H46" s="153"/>
      <c r="I46" s="154"/>
      <c r="J46" s="155"/>
      <c r="K46" s="156"/>
      <c r="L46" s="157"/>
    </row>
    <row r="47" customFormat="false" ht="15.75" hidden="false" customHeight="true" outlineLevel="0" collapsed="false">
      <c r="A47" s="129"/>
      <c r="B47" s="158" t="s">
        <v>78</v>
      </c>
      <c r="C47" s="159" t="n">
        <f aca="false">E100</f>
        <v>142</v>
      </c>
      <c r="D47" s="150" t="s">
        <v>76</v>
      </c>
      <c r="E47" s="160" t="n">
        <v>69.58</v>
      </c>
      <c r="F47" s="161" t="n">
        <f aca="false">0.15+0.34</f>
        <v>0.49</v>
      </c>
      <c r="G47" s="152"/>
      <c r="H47" s="153"/>
      <c r="I47" s="154"/>
      <c r="J47" s="155"/>
      <c r="K47" s="156"/>
      <c r="L47" s="157"/>
    </row>
    <row r="48" customFormat="false" ht="15.75" hidden="false" customHeight="true" outlineLevel="0" collapsed="false">
      <c r="A48" s="129"/>
      <c r="B48" s="158" t="s">
        <v>79</v>
      </c>
      <c r="C48" s="162" t="n">
        <f aca="false">E101</f>
        <v>228</v>
      </c>
      <c r="D48" s="150" t="s">
        <v>76</v>
      </c>
      <c r="E48" s="160" t="n">
        <v>27.36</v>
      </c>
      <c r="F48" s="161" t="n">
        <v>0.12</v>
      </c>
      <c r="G48" s="152"/>
      <c r="H48" s="153"/>
      <c r="I48" s="154"/>
      <c r="J48" s="155"/>
      <c r="K48" s="156"/>
      <c r="L48" s="157"/>
    </row>
    <row r="49" customFormat="false" ht="15.75" hidden="false" customHeight="true" outlineLevel="0" collapsed="false">
      <c r="A49" s="129"/>
      <c r="B49" s="158" t="s">
        <v>80</v>
      </c>
      <c r="C49" s="162" t="n">
        <f aca="false">E102</f>
        <v>846</v>
      </c>
      <c r="D49" s="150" t="s">
        <v>76</v>
      </c>
      <c r="E49" s="160" t="n">
        <v>287.64</v>
      </c>
      <c r="F49" s="161" t="n">
        <v>0.34</v>
      </c>
      <c r="G49" s="152"/>
      <c r="H49" s="153"/>
      <c r="I49" s="154"/>
      <c r="J49" s="155"/>
      <c r="K49" s="156"/>
      <c r="L49" s="157"/>
    </row>
    <row r="50" customFormat="false" ht="15.75" hidden="false" customHeight="true" outlineLevel="0" collapsed="false">
      <c r="A50" s="129"/>
      <c r="B50" s="158" t="s">
        <v>81</v>
      </c>
      <c r="C50" s="162" t="n">
        <f aca="false">E103</f>
        <v>10.05885</v>
      </c>
      <c r="D50" s="150" t="s">
        <v>76</v>
      </c>
      <c r="E50" s="160" t="n">
        <v>4.9288365</v>
      </c>
      <c r="F50" s="161" t="n">
        <v>0.49</v>
      </c>
      <c r="G50" s="152"/>
      <c r="H50" s="153"/>
      <c r="I50" s="154"/>
      <c r="J50" s="155"/>
      <c r="K50" s="156"/>
      <c r="L50" s="157"/>
    </row>
    <row r="51" customFormat="false" ht="15.75" hidden="false" customHeight="true" outlineLevel="0" collapsed="false">
      <c r="A51" s="129"/>
      <c r="B51" s="158" t="s">
        <v>82</v>
      </c>
      <c r="C51" s="159" t="n">
        <f aca="false">E104</f>
        <v>6</v>
      </c>
      <c r="D51" s="150" t="s">
        <v>76</v>
      </c>
      <c r="E51" s="160" t="n">
        <v>1.029</v>
      </c>
      <c r="F51" s="161" t="n">
        <f aca="false">(0.5+0.2)*0.49*0.5</f>
        <v>0.1715</v>
      </c>
      <c r="G51" s="152"/>
      <c r="H51" s="153"/>
      <c r="I51" s="154"/>
      <c r="J51" s="155"/>
      <c r="K51" s="156"/>
      <c r="L51" s="157"/>
    </row>
    <row r="52" customFormat="false" ht="15.75" hidden="false" customHeight="true" outlineLevel="0" collapsed="false">
      <c r="A52" s="129"/>
      <c r="B52" s="79"/>
      <c r="C52" s="163" t="s">
        <v>83</v>
      </c>
      <c r="D52" s="164"/>
      <c r="E52" s="165"/>
      <c r="F52" s="161"/>
      <c r="G52" s="152"/>
      <c r="H52" s="153"/>
      <c r="I52" s="154"/>
      <c r="J52" s="155"/>
      <c r="K52" s="156"/>
      <c r="L52" s="157"/>
      <c r="M52" s="75"/>
    </row>
    <row r="53" customFormat="false" ht="15.75" hidden="false" customHeight="true" outlineLevel="0" collapsed="false">
      <c r="A53" s="129"/>
      <c r="B53" s="78" t="s">
        <v>84</v>
      </c>
      <c r="C53" s="162" t="n">
        <f aca="false">E35</f>
        <v>160</v>
      </c>
      <c r="D53" s="166" t="s">
        <v>76</v>
      </c>
      <c r="E53" s="160" t="n">
        <v>-32</v>
      </c>
      <c r="F53" s="161" t="n">
        <v>-0.2</v>
      </c>
      <c r="G53" s="152"/>
      <c r="H53" s="153"/>
      <c r="I53" s="154"/>
      <c r="J53" s="155"/>
      <c r="K53" s="156"/>
      <c r="L53" s="157"/>
      <c r="M53" s="75"/>
    </row>
    <row r="54" customFormat="false" ht="15.75" hidden="false" customHeight="true" outlineLevel="0" collapsed="false">
      <c r="A54" s="129"/>
      <c r="B54" s="79" t="s">
        <v>85</v>
      </c>
      <c r="C54" s="162" t="n">
        <f aca="false">E11</f>
        <v>288</v>
      </c>
      <c r="D54" s="150" t="s">
        <v>76</v>
      </c>
      <c r="E54" s="160" t="n">
        <v>-80.64</v>
      </c>
      <c r="F54" s="161" t="n">
        <v>-0.28</v>
      </c>
      <c r="G54" s="152"/>
      <c r="H54" s="153"/>
      <c r="I54" s="154"/>
      <c r="J54" s="155"/>
      <c r="K54" s="156"/>
      <c r="L54" s="157"/>
    </row>
    <row r="55" customFormat="false" ht="15.75" hidden="false" customHeight="true" outlineLevel="0" collapsed="false">
      <c r="A55" s="129"/>
      <c r="B55" s="79" t="s">
        <v>86</v>
      </c>
      <c r="C55" s="167" t="n">
        <f aca="false">E12</f>
        <v>1639</v>
      </c>
      <c r="D55" s="168" t="s">
        <v>76</v>
      </c>
      <c r="E55" s="169" t="n">
        <v>-491.7</v>
      </c>
      <c r="F55" s="161" t="n">
        <v>-0.3</v>
      </c>
      <c r="G55" s="152"/>
      <c r="H55" s="153"/>
      <c r="I55" s="154"/>
      <c r="J55" s="155"/>
      <c r="K55" s="156"/>
      <c r="L55" s="157"/>
    </row>
    <row r="56" customFormat="false" ht="15" hidden="false" customHeight="true" outlineLevel="0" collapsed="false">
      <c r="A56" s="129"/>
      <c r="B56" s="78"/>
      <c r="C56" s="170" t="s">
        <v>87</v>
      </c>
      <c r="D56" s="171" t="s">
        <v>88</v>
      </c>
      <c r="E56" s="172" t="n">
        <v>132.2757365</v>
      </c>
      <c r="F56" s="151"/>
      <c r="G56" s="152"/>
      <c r="H56" s="153"/>
      <c r="I56" s="154"/>
      <c r="J56" s="155"/>
      <c r="K56" s="156"/>
      <c r="L56" s="157"/>
    </row>
    <row r="57" customFormat="false" ht="16.5" hidden="false" customHeight="true" outlineLevel="0" collapsed="false">
      <c r="A57" s="129"/>
      <c r="B57" s="78"/>
      <c r="C57" s="173" t="s">
        <v>89</v>
      </c>
      <c r="D57" s="174" t="s">
        <v>90</v>
      </c>
      <c r="E57" s="147" t="n">
        <v>119.04816285</v>
      </c>
      <c r="F57" s="78"/>
      <c r="G57" s="175"/>
      <c r="H57" s="78"/>
      <c r="I57" s="78"/>
      <c r="J57" s="78"/>
      <c r="K57" s="78"/>
      <c r="L57" s="78"/>
    </row>
    <row r="58" customFormat="false" ht="16.5" hidden="false" customHeight="true" outlineLevel="0" collapsed="false">
      <c r="A58" s="129"/>
      <c r="B58" s="78"/>
      <c r="C58" s="173" t="s">
        <v>91</v>
      </c>
      <c r="D58" s="174" t="s">
        <v>90</v>
      </c>
      <c r="E58" s="147" t="n">
        <v>13.22757365</v>
      </c>
      <c r="F58" s="78"/>
      <c r="G58" s="175"/>
      <c r="H58" s="78"/>
      <c r="I58" s="78"/>
      <c r="J58" s="78"/>
      <c r="K58" s="78"/>
      <c r="L58" s="78"/>
    </row>
    <row r="59" customFormat="false" ht="16.5" hidden="false" customHeight="true" outlineLevel="0" collapsed="false">
      <c r="A59" s="129" t="n">
        <f aca="false">A44+1</f>
        <v>24</v>
      </c>
      <c r="B59" s="65" t="n">
        <v>122211101</v>
      </c>
      <c r="C59" s="65" t="s">
        <v>92</v>
      </c>
      <c r="D59" s="87" t="s">
        <v>20</v>
      </c>
      <c r="E59" s="147" t="n">
        <v>13.22757365</v>
      </c>
      <c r="F59" s="140" t="n">
        <v>1000</v>
      </c>
      <c r="G59" s="121" t="n">
        <f aca="false">F59*E59</f>
        <v>13227.57365</v>
      </c>
      <c r="H59" s="70" t="s">
        <v>21</v>
      </c>
      <c r="I59" s="141" t="n">
        <v>0</v>
      </c>
      <c r="J59" s="72" t="n">
        <f aca="false">E59*I59</f>
        <v>0</v>
      </c>
      <c r="K59" s="142"/>
      <c r="L59" s="73" t="n">
        <f aca="false">E59*K59</f>
        <v>0</v>
      </c>
    </row>
    <row r="60" customFormat="false" ht="16.5" hidden="false" customHeight="true" outlineLevel="0" collapsed="false">
      <c r="A60" s="129" t="n">
        <f aca="false">A59+1</f>
        <v>25</v>
      </c>
      <c r="B60" s="65" t="n">
        <v>151101201</v>
      </c>
      <c r="C60" s="65" t="s">
        <v>93</v>
      </c>
      <c r="D60" s="176" t="s">
        <v>94</v>
      </c>
      <c r="E60" s="88" t="n">
        <v>950.4</v>
      </c>
      <c r="F60" s="177" t="n">
        <v>100</v>
      </c>
      <c r="G60" s="121" t="n">
        <f aca="false">F60*E60</f>
        <v>95040</v>
      </c>
      <c r="H60" s="70" t="s">
        <v>21</v>
      </c>
      <c r="I60" s="178" t="n">
        <v>0.0007</v>
      </c>
      <c r="J60" s="72" t="n">
        <f aca="false">E60*I60</f>
        <v>0.66528</v>
      </c>
      <c r="K60" s="142"/>
      <c r="L60" s="73" t="n">
        <f aca="false">E60*K60</f>
        <v>0</v>
      </c>
    </row>
    <row r="61" customFormat="false" ht="16.5" hidden="false" customHeight="true" outlineLevel="0" collapsed="false">
      <c r="A61" s="129"/>
      <c r="B61" s="65"/>
      <c r="C61" s="78" t="s">
        <v>95</v>
      </c>
      <c r="D61" s="179" t="s">
        <v>96</v>
      </c>
      <c r="E61" s="147" t="n">
        <v>950.4</v>
      </c>
      <c r="F61" s="177"/>
      <c r="G61" s="121"/>
      <c r="H61" s="70" t="s">
        <v>21</v>
      </c>
      <c r="I61" s="178"/>
      <c r="J61" s="72"/>
      <c r="K61" s="142"/>
      <c r="L61" s="73"/>
    </row>
    <row r="62" customFormat="false" ht="16.5" hidden="false" customHeight="true" outlineLevel="0" collapsed="false">
      <c r="A62" s="129" t="n">
        <f aca="false">A60+1</f>
        <v>26</v>
      </c>
      <c r="B62" s="65" t="n">
        <v>151101211</v>
      </c>
      <c r="C62" s="65" t="s">
        <v>97</v>
      </c>
      <c r="D62" s="176" t="s">
        <v>94</v>
      </c>
      <c r="E62" s="88" t="n">
        <v>950.4</v>
      </c>
      <c r="F62" s="177" t="n">
        <v>50</v>
      </c>
      <c r="G62" s="121" t="n">
        <f aca="false">F62*E62</f>
        <v>47520</v>
      </c>
      <c r="H62" s="70" t="s">
        <v>21</v>
      </c>
      <c r="I62" s="180" t="n">
        <v>0</v>
      </c>
      <c r="J62" s="72" t="n">
        <f aca="false">E62*I62</f>
        <v>0</v>
      </c>
      <c r="K62" s="142"/>
      <c r="L62" s="73" t="n">
        <f aca="false">E62*K62</f>
        <v>0</v>
      </c>
    </row>
    <row r="63" customFormat="false" ht="26.25" hidden="false" customHeight="true" outlineLevel="0" collapsed="false">
      <c r="A63" s="129" t="n">
        <f aca="false">A62+1</f>
        <v>27</v>
      </c>
      <c r="B63" s="65" t="n">
        <v>181951112</v>
      </c>
      <c r="C63" s="65" t="s">
        <v>98</v>
      </c>
      <c r="D63" s="176" t="s">
        <v>94</v>
      </c>
      <c r="E63" s="88" t="n">
        <v>1905.029</v>
      </c>
      <c r="F63" s="177" t="n">
        <v>17</v>
      </c>
      <c r="G63" s="121" t="n">
        <f aca="false">F63*E63</f>
        <v>32385.493</v>
      </c>
      <c r="H63" s="70" t="s">
        <v>21</v>
      </c>
      <c r="I63" s="180" t="n">
        <v>0</v>
      </c>
      <c r="J63" s="72" t="n">
        <f aca="false">E63*I63</f>
        <v>0</v>
      </c>
      <c r="K63" s="142"/>
      <c r="L63" s="73" t="n">
        <f aca="false">E63*K63</f>
        <v>0</v>
      </c>
    </row>
    <row r="64" customFormat="false" ht="16.5" hidden="false" customHeight="true" outlineLevel="0" collapsed="false">
      <c r="A64" s="129"/>
      <c r="B64" s="78"/>
      <c r="C64" s="78" t="s">
        <v>99</v>
      </c>
      <c r="D64" s="78"/>
      <c r="E64" s="78"/>
      <c r="F64" s="78"/>
      <c r="G64" s="121"/>
      <c r="H64" s="121"/>
      <c r="I64" s="180"/>
      <c r="J64" s="72"/>
      <c r="K64" s="142"/>
      <c r="L64" s="73"/>
    </row>
    <row r="65" customFormat="false" ht="27" hidden="false" customHeight="true" outlineLevel="0" collapsed="false">
      <c r="A65" s="129" t="n">
        <f aca="false">A63+1</f>
        <v>28</v>
      </c>
      <c r="B65" s="65" t="n">
        <v>162751117</v>
      </c>
      <c r="C65" s="149" t="s">
        <v>100</v>
      </c>
      <c r="D65" s="66" t="s">
        <v>20</v>
      </c>
      <c r="E65" s="127" t="n">
        <v>141.6868835</v>
      </c>
      <c r="F65" s="68" t="n">
        <v>127</v>
      </c>
      <c r="G65" s="181" t="n">
        <f aca="false">F65*E65</f>
        <v>17994.2342045</v>
      </c>
      <c r="H65" s="70" t="s">
        <v>21</v>
      </c>
      <c r="I65" s="180" t="n">
        <v>0</v>
      </c>
      <c r="J65" s="72" t="n">
        <f aca="false">E65*I65</f>
        <v>0</v>
      </c>
      <c r="K65" s="142"/>
      <c r="L65" s="73" t="n">
        <f aca="false">E65*K65</f>
        <v>0</v>
      </c>
    </row>
    <row r="66" customFormat="false" ht="27" hidden="false" customHeight="true" outlineLevel="0" collapsed="false">
      <c r="A66" s="129" t="n">
        <f aca="false">A65+1</f>
        <v>29</v>
      </c>
      <c r="B66" s="65" t="n">
        <v>162751119</v>
      </c>
      <c r="C66" s="149" t="s">
        <v>101</v>
      </c>
      <c r="D66" s="66" t="s">
        <v>20</v>
      </c>
      <c r="E66" s="127" t="n">
        <v>1416.868835</v>
      </c>
      <c r="F66" s="68" t="n">
        <v>12.7</v>
      </c>
      <c r="G66" s="181" t="n">
        <f aca="false">F66*E66</f>
        <v>17994.2342045</v>
      </c>
      <c r="H66" s="70" t="s">
        <v>21</v>
      </c>
      <c r="I66" s="180" t="n">
        <v>0</v>
      </c>
      <c r="J66" s="72" t="n">
        <f aca="false">E66*I66</f>
        <v>0</v>
      </c>
      <c r="K66" s="142"/>
      <c r="L66" s="73" t="n">
        <f aca="false">E66*K66</f>
        <v>0</v>
      </c>
    </row>
    <row r="67" customFormat="false" ht="27" hidden="false" customHeight="true" outlineLevel="0" collapsed="false">
      <c r="A67" s="129" t="n">
        <f aca="false">A66+1</f>
        <v>30</v>
      </c>
      <c r="B67" s="65" t="n">
        <v>171152111</v>
      </c>
      <c r="C67" s="149" t="s">
        <v>102</v>
      </c>
      <c r="D67" s="66" t="s">
        <v>20</v>
      </c>
      <c r="E67" s="127" t="n">
        <v>5</v>
      </c>
      <c r="F67" s="133" t="n">
        <v>82</v>
      </c>
      <c r="G67" s="181" t="n">
        <f aca="false">F67*E67</f>
        <v>410</v>
      </c>
      <c r="H67" s="70" t="s">
        <v>21</v>
      </c>
      <c r="I67" s="180" t="n">
        <v>0</v>
      </c>
      <c r="J67" s="72" t="n">
        <f aca="false">E67*I67</f>
        <v>0</v>
      </c>
      <c r="K67" s="142"/>
      <c r="L67" s="73" t="n">
        <f aca="false">E67*K67</f>
        <v>0</v>
      </c>
    </row>
    <row r="68" customFormat="false" ht="18.75" hidden="false" customHeight="true" outlineLevel="0" collapsed="false">
      <c r="A68" s="129" t="n">
        <f aca="false">A67+1</f>
        <v>31</v>
      </c>
      <c r="B68" s="65" t="n">
        <v>171251201</v>
      </c>
      <c r="C68" s="149" t="s">
        <v>103</v>
      </c>
      <c r="D68" s="66" t="s">
        <v>20</v>
      </c>
      <c r="E68" s="127" t="n">
        <v>141.6868835</v>
      </c>
      <c r="F68" s="133" t="n">
        <v>15</v>
      </c>
      <c r="G68" s="181" t="n">
        <f aca="false">F68*E68</f>
        <v>2125.3032525</v>
      </c>
      <c r="H68" s="70" t="s">
        <v>21</v>
      </c>
      <c r="I68" s="180" t="n">
        <v>0</v>
      </c>
      <c r="J68" s="72" t="n">
        <f aca="false">E68*I68</f>
        <v>0</v>
      </c>
      <c r="K68" s="142"/>
      <c r="L68" s="73" t="n">
        <f aca="false">E68*K68</f>
        <v>0</v>
      </c>
    </row>
    <row r="69" customFormat="false" ht="25.5" hidden="false" customHeight="true" outlineLevel="0" collapsed="false">
      <c r="A69" s="129" t="n">
        <f aca="false">A68+1</f>
        <v>32</v>
      </c>
      <c r="B69" s="65" t="n">
        <v>171201221</v>
      </c>
      <c r="C69" s="149" t="s">
        <v>49</v>
      </c>
      <c r="D69" s="66" t="s">
        <v>46</v>
      </c>
      <c r="E69" s="127" t="n">
        <v>255.0363903</v>
      </c>
      <c r="F69" s="133" t="n">
        <v>220</v>
      </c>
      <c r="G69" s="181" t="n">
        <f aca="false">F69*E69</f>
        <v>56108.005866</v>
      </c>
      <c r="H69" s="70" t="s">
        <v>21</v>
      </c>
      <c r="I69" s="180" t="n">
        <v>0</v>
      </c>
      <c r="J69" s="72" t="n">
        <f aca="false">E69*I69</f>
        <v>0</v>
      </c>
      <c r="K69" s="142"/>
      <c r="L69" s="73" t="n">
        <f aca="false">E69*K69</f>
        <v>0</v>
      </c>
    </row>
    <row r="70" customFormat="false" ht="16.5" hidden="false" customHeight="true" outlineLevel="0" collapsed="false">
      <c r="B70" s="182"/>
      <c r="C70" s="182"/>
      <c r="D70" s="182"/>
      <c r="E70" s="183"/>
      <c r="F70" s="99"/>
      <c r="H70" s="184"/>
    </row>
    <row r="71" customFormat="false" ht="19.5" hidden="false" customHeight="true" outlineLevel="0" collapsed="false">
      <c r="B71" s="134"/>
      <c r="C71" s="52" t="s">
        <v>104</v>
      </c>
      <c r="G71" s="56" t="n">
        <f aca="false">SUBTOTAL(9,G72:G84)</f>
        <v>25098.1033115</v>
      </c>
      <c r="H71" s="135"/>
      <c r="I71" s="58"/>
      <c r="J71" s="59" t="n">
        <f aca="false">SUBTOTAL(9,J72:J73)</f>
        <v>12.179072396715</v>
      </c>
      <c r="L71" s="59" t="n">
        <f aca="false">SUBTOTAL(9,L72:L73)</f>
        <v>0</v>
      </c>
    </row>
    <row r="72" customFormat="false" ht="16.5" hidden="false" customHeight="true" outlineLevel="0" collapsed="false">
      <c r="A72" s="129" t="n">
        <f aca="false">A69+1</f>
        <v>33</v>
      </c>
      <c r="B72" s="65" t="n">
        <v>274313811</v>
      </c>
      <c r="C72" s="65" t="s">
        <v>105</v>
      </c>
      <c r="D72" s="87" t="s">
        <v>20</v>
      </c>
      <c r="E72" s="109" t="n">
        <v>4.9643835</v>
      </c>
      <c r="F72" s="140" t="n">
        <v>3569</v>
      </c>
      <c r="G72" s="181" t="n">
        <f aca="false">F72*E72</f>
        <v>17717.8847115</v>
      </c>
      <c r="H72" s="70" t="s">
        <v>21</v>
      </c>
      <c r="I72" s="185" t="n">
        <v>2.45329</v>
      </c>
      <c r="J72" s="72" t="n">
        <f aca="false">E72*I72</f>
        <v>12.179072396715</v>
      </c>
      <c r="K72" s="142"/>
      <c r="L72" s="73" t="n">
        <f aca="false">E72*K72</f>
        <v>0</v>
      </c>
    </row>
    <row r="73" customFormat="false" ht="15" hidden="false" customHeight="true" outlineLevel="0" collapsed="false">
      <c r="A73" s="129"/>
      <c r="B73" s="78" t="s">
        <v>60</v>
      </c>
      <c r="C73" s="78" t="s">
        <v>106</v>
      </c>
      <c r="D73" s="174" t="s">
        <v>62</v>
      </c>
      <c r="E73" s="147" t="n">
        <v>2.1327335</v>
      </c>
      <c r="F73" s="140"/>
      <c r="G73" s="186"/>
      <c r="H73" s="186"/>
      <c r="I73" s="186"/>
      <c r="J73" s="72" t="n">
        <f aca="false">E73*I73</f>
        <v>0</v>
      </c>
      <c r="K73" s="142"/>
      <c r="L73" s="73" t="n">
        <f aca="false">E73*K73</f>
        <v>0</v>
      </c>
    </row>
    <row r="74" customFormat="false" ht="15" hidden="false" customHeight="true" outlineLevel="0" collapsed="false">
      <c r="A74" s="129"/>
      <c r="B74" s="78" t="s">
        <v>63</v>
      </c>
      <c r="C74" s="78" t="s">
        <v>107</v>
      </c>
      <c r="D74" s="174" t="s">
        <v>62</v>
      </c>
      <c r="E74" s="147" t="n">
        <v>1.85665</v>
      </c>
      <c r="F74" s="140"/>
      <c r="G74" s="186"/>
      <c r="H74" s="186"/>
      <c r="I74" s="186"/>
      <c r="J74" s="72"/>
      <c r="K74" s="142"/>
      <c r="L74" s="73"/>
    </row>
    <row r="75" customFormat="false" ht="15" hidden="false" customHeight="true" outlineLevel="0" collapsed="false">
      <c r="A75" s="129"/>
      <c r="B75" s="78" t="s">
        <v>65</v>
      </c>
      <c r="C75" s="78" t="s">
        <v>66</v>
      </c>
      <c r="D75" s="146" t="s">
        <v>62</v>
      </c>
      <c r="E75" s="147" t="n">
        <v>0.6</v>
      </c>
      <c r="F75" s="140"/>
      <c r="G75" s="186"/>
      <c r="H75" s="186"/>
      <c r="I75" s="186"/>
      <c r="J75" s="72" t="n">
        <f aca="false">E75*I75</f>
        <v>0</v>
      </c>
      <c r="K75" s="142"/>
      <c r="L75" s="73" t="n">
        <f aca="false">E75*K75</f>
        <v>0</v>
      </c>
    </row>
    <row r="76" customFormat="false" ht="15" hidden="false" customHeight="true" outlineLevel="0" collapsed="false">
      <c r="A76" s="129"/>
      <c r="B76" s="78" t="s">
        <v>67</v>
      </c>
      <c r="C76" s="78" t="s">
        <v>68</v>
      </c>
      <c r="D76" s="146" t="s">
        <v>62</v>
      </c>
      <c r="E76" s="147" t="n">
        <v>0.375</v>
      </c>
      <c r="F76" s="140"/>
      <c r="G76" s="186"/>
      <c r="H76" s="186"/>
      <c r="I76" s="186"/>
      <c r="J76" s="72" t="n">
        <f aca="false">E76*I76</f>
        <v>0</v>
      </c>
      <c r="K76" s="142"/>
      <c r="L76" s="73" t="n">
        <f aca="false">E76*K76</f>
        <v>0</v>
      </c>
    </row>
    <row r="77" customFormat="false" ht="15" hidden="false" customHeight="true" outlineLevel="0" collapsed="false">
      <c r="A77" s="129"/>
      <c r="B77" s="78" t="s">
        <v>69</v>
      </c>
      <c r="C77" s="78" t="s">
        <v>70</v>
      </c>
      <c r="D77" s="146" t="s">
        <v>62</v>
      </c>
      <c r="E77" s="147" t="n">
        <v>0</v>
      </c>
      <c r="F77" s="140"/>
      <c r="G77" s="186"/>
      <c r="H77" s="186"/>
      <c r="I77" s="186"/>
      <c r="J77" s="72" t="n">
        <f aca="false">E77*I77</f>
        <v>0</v>
      </c>
      <c r="K77" s="142"/>
      <c r="L77" s="73" t="n">
        <f aca="false">E77*K77</f>
        <v>0</v>
      </c>
    </row>
    <row r="78" customFormat="false" ht="16.5" hidden="false" customHeight="true" outlineLevel="0" collapsed="false">
      <c r="A78" s="129" t="n">
        <f aca="false">A72+1</f>
        <v>34</v>
      </c>
      <c r="B78" s="65" t="n">
        <v>274351121</v>
      </c>
      <c r="C78" s="65" t="s">
        <v>108</v>
      </c>
      <c r="D78" s="87" t="s">
        <v>33</v>
      </c>
      <c r="E78" s="147" t="n">
        <v>24.0398</v>
      </c>
      <c r="F78" s="187" t="n">
        <v>255</v>
      </c>
      <c r="G78" s="181" t="n">
        <f aca="false">F78*E78</f>
        <v>6130.149</v>
      </c>
      <c r="H78" s="70" t="s">
        <v>21</v>
      </c>
      <c r="I78" s="186" t="n">
        <v>0.00269</v>
      </c>
      <c r="J78" s="72" t="n">
        <f aca="false">E78*I78</f>
        <v>0.064667062</v>
      </c>
      <c r="K78" s="142"/>
      <c r="L78" s="73" t="n">
        <f aca="false">E78*K78</f>
        <v>0</v>
      </c>
    </row>
    <row r="79" customFormat="false" ht="13.5" hidden="false" customHeight="true" outlineLevel="0" collapsed="false">
      <c r="A79" s="129"/>
      <c r="B79" s="78" t="s">
        <v>60</v>
      </c>
      <c r="C79" s="78" t="s">
        <v>109</v>
      </c>
      <c r="D79" s="146" t="s">
        <v>110</v>
      </c>
      <c r="E79" s="147" t="n">
        <v>7.9968</v>
      </c>
      <c r="F79" s="187"/>
      <c r="G79" s="181"/>
      <c r="H79" s="148"/>
      <c r="I79" s="186"/>
      <c r="J79" s="72"/>
      <c r="K79" s="142"/>
      <c r="L79" s="73"/>
    </row>
    <row r="80" customFormat="false" ht="13.5" hidden="false" customHeight="true" outlineLevel="0" collapsed="false">
      <c r="A80" s="129"/>
      <c r="B80" s="78" t="s">
        <v>63</v>
      </c>
      <c r="C80" s="78" t="s">
        <v>111</v>
      </c>
      <c r="D80" s="146" t="s">
        <v>110</v>
      </c>
      <c r="E80" s="147" t="n">
        <v>5.243</v>
      </c>
      <c r="F80" s="187"/>
      <c r="G80" s="181"/>
      <c r="H80" s="148"/>
      <c r="I80" s="186"/>
      <c r="J80" s="72"/>
      <c r="K80" s="142"/>
      <c r="L80" s="73"/>
    </row>
    <row r="81" customFormat="false" ht="13.5" hidden="false" customHeight="true" outlineLevel="0" collapsed="false">
      <c r="A81" s="129"/>
      <c r="B81" s="78" t="s">
        <v>65</v>
      </c>
      <c r="C81" s="78" t="s">
        <v>112</v>
      </c>
      <c r="D81" s="146" t="s">
        <v>110</v>
      </c>
      <c r="E81" s="147" t="n">
        <v>4.8</v>
      </c>
      <c r="F81" s="187"/>
      <c r="G81" s="186"/>
      <c r="H81" s="186"/>
      <c r="I81" s="186"/>
      <c r="J81" s="72" t="n">
        <f aca="false">E81*I81</f>
        <v>0</v>
      </c>
      <c r="K81" s="142"/>
      <c r="L81" s="73" t="n">
        <f aca="false">E81*K81</f>
        <v>0</v>
      </c>
    </row>
    <row r="82" customFormat="false" ht="13.5" hidden="false" customHeight="true" outlineLevel="0" collapsed="false">
      <c r="A82" s="129"/>
      <c r="B82" s="78" t="s">
        <v>67</v>
      </c>
      <c r="C82" s="78" t="s">
        <v>113</v>
      </c>
      <c r="D82" s="146" t="s">
        <v>110</v>
      </c>
      <c r="E82" s="147" t="n">
        <v>6</v>
      </c>
      <c r="F82" s="187"/>
      <c r="G82" s="186"/>
      <c r="H82" s="186"/>
      <c r="I82" s="186"/>
      <c r="J82" s="72" t="n">
        <f aca="false">E82*I82</f>
        <v>0</v>
      </c>
      <c r="K82" s="142"/>
      <c r="L82" s="73" t="n">
        <f aca="false">E82*K82</f>
        <v>0</v>
      </c>
    </row>
    <row r="83" customFormat="false" ht="13.5" hidden="false" customHeight="true" outlineLevel="0" collapsed="false">
      <c r="A83" s="129"/>
      <c r="B83" s="78" t="s">
        <v>69</v>
      </c>
      <c r="C83" s="78" t="s">
        <v>70</v>
      </c>
      <c r="D83" s="146" t="s">
        <v>110</v>
      </c>
      <c r="E83" s="147" t="n">
        <v>0</v>
      </c>
      <c r="F83" s="187"/>
      <c r="G83" s="186"/>
      <c r="H83" s="186"/>
      <c r="I83" s="186"/>
      <c r="J83" s="72" t="n">
        <f aca="false">E83*I83</f>
        <v>0</v>
      </c>
      <c r="K83" s="142"/>
      <c r="L83" s="73" t="n">
        <f aca="false">E83*K83</f>
        <v>0</v>
      </c>
    </row>
    <row r="84" customFormat="false" ht="16.5" hidden="false" customHeight="true" outlineLevel="0" collapsed="false">
      <c r="A84" s="129" t="n">
        <f aca="false">A78+1</f>
        <v>35</v>
      </c>
      <c r="B84" s="65" t="n">
        <v>274351122</v>
      </c>
      <c r="C84" s="65" t="s">
        <v>114</v>
      </c>
      <c r="D84" s="87" t="s">
        <v>33</v>
      </c>
      <c r="E84" s="88" t="n">
        <v>24.0398</v>
      </c>
      <c r="F84" s="187" t="n">
        <v>52</v>
      </c>
      <c r="G84" s="181" t="n">
        <f aca="false">F84*E84</f>
        <v>1250.0696</v>
      </c>
      <c r="H84" s="70" t="s">
        <v>21</v>
      </c>
      <c r="I84" s="186" t="n">
        <v>0</v>
      </c>
      <c r="J84" s="72" t="n">
        <f aca="false">E84*I84</f>
        <v>0</v>
      </c>
      <c r="K84" s="142"/>
      <c r="L84" s="73" t="n">
        <f aca="false">E84*K84</f>
        <v>0</v>
      </c>
    </row>
    <row r="85" customFormat="false" ht="19.5" hidden="false" customHeight="true" outlineLevel="0" collapsed="false">
      <c r="B85" s="134"/>
      <c r="C85" s="52" t="s">
        <v>115</v>
      </c>
      <c r="G85" s="56" t="n">
        <f aca="false">SUBTOTAL(9,G86:G97)</f>
        <v>354848.7525</v>
      </c>
      <c r="H85" s="135"/>
      <c r="I85" s="58"/>
      <c r="J85" s="59" t="n">
        <f aca="false">SUBTOTAL(9,J86:J97)</f>
        <v>10.52463332805</v>
      </c>
      <c r="L85" s="59" t="n">
        <f aca="false">SUBTOTAL(9,L86:L97)</f>
        <v>0</v>
      </c>
    </row>
    <row r="86" s="192" customFormat="true" ht="28.5" hidden="false" customHeight="true" outlineLevel="0" collapsed="false">
      <c r="A86" s="129" t="n">
        <f aca="false">A84+1</f>
        <v>36</v>
      </c>
      <c r="B86" s="65" t="s">
        <v>116</v>
      </c>
      <c r="C86" s="65" t="s">
        <v>117</v>
      </c>
      <c r="D86" s="66" t="s">
        <v>20</v>
      </c>
      <c r="E86" s="109" t="n">
        <v>3.9629535</v>
      </c>
      <c r="F86" s="67" t="n">
        <v>15000</v>
      </c>
      <c r="G86" s="69" t="n">
        <f aca="false">E86*F86</f>
        <v>59444.3025</v>
      </c>
      <c r="H86" s="188" t="s">
        <v>118</v>
      </c>
      <c r="I86" s="189" t="n">
        <v>2.4533</v>
      </c>
      <c r="J86" s="190" t="n">
        <f aca="false">I86*E86</f>
        <v>9.72231382155</v>
      </c>
      <c r="K86" s="191"/>
      <c r="L86" s="73" t="n">
        <f aca="false">E86*K86</f>
        <v>0</v>
      </c>
    </row>
    <row r="87" s="192" customFormat="true" ht="16.5" hidden="false" customHeight="true" outlineLevel="0" collapsed="false">
      <c r="A87" s="129"/>
      <c r="B87" s="173" t="s">
        <v>119</v>
      </c>
      <c r="C87" s="78" t="s">
        <v>120</v>
      </c>
      <c r="D87" s="66"/>
      <c r="E87" s="109"/>
      <c r="F87" s="67"/>
      <c r="G87" s="69"/>
      <c r="H87" s="188"/>
      <c r="I87" s="189"/>
      <c r="J87" s="190"/>
      <c r="K87" s="191"/>
      <c r="L87" s="73"/>
    </row>
    <row r="88" s="192" customFormat="true" ht="16.5" hidden="false" customHeight="true" outlineLevel="0" collapsed="false">
      <c r="A88" s="86"/>
      <c r="B88" s="78" t="s">
        <v>60</v>
      </c>
      <c r="C88" s="78" t="s">
        <v>121</v>
      </c>
      <c r="D88" s="174" t="s">
        <v>62</v>
      </c>
      <c r="E88" s="193" t="n">
        <v>2.178066</v>
      </c>
      <c r="F88" s="67"/>
      <c r="G88" s="69"/>
      <c r="H88" s="188"/>
      <c r="I88" s="189"/>
      <c r="J88" s="190"/>
      <c r="K88" s="191"/>
      <c r="L88" s="73"/>
    </row>
    <row r="89" s="192" customFormat="true" ht="16.5" hidden="false" customHeight="true" outlineLevel="0" collapsed="false">
      <c r="A89" s="86"/>
      <c r="B89" s="78" t="s">
        <v>63</v>
      </c>
      <c r="C89" s="78" t="s">
        <v>122</v>
      </c>
      <c r="D89" s="174" t="s">
        <v>62</v>
      </c>
      <c r="E89" s="193" t="n">
        <v>1.7848875</v>
      </c>
      <c r="F89" s="67"/>
      <c r="G89" s="69"/>
      <c r="H89" s="188"/>
      <c r="I89" s="189"/>
      <c r="J89" s="190"/>
      <c r="K89" s="191"/>
      <c r="L89" s="73"/>
    </row>
    <row r="90" s="192" customFormat="true" ht="16.5" hidden="false" customHeight="true" outlineLevel="0" collapsed="false">
      <c r="A90" s="129" t="n">
        <f aca="false">A86+1</f>
        <v>37</v>
      </c>
      <c r="B90" s="65" t="n">
        <v>311351121</v>
      </c>
      <c r="C90" s="65" t="s">
        <v>123</v>
      </c>
      <c r="D90" s="66" t="s">
        <v>33</v>
      </c>
      <c r="E90" s="67" t="n">
        <v>48.36569</v>
      </c>
      <c r="F90" s="140" t="n">
        <v>1200</v>
      </c>
      <c r="G90" s="69" t="n">
        <f aca="false">E90*F90</f>
        <v>58038.828</v>
      </c>
      <c r="H90" s="70" t="s">
        <v>21</v>
      </c>
      <c r="I90" s="189" t="n">
        <v>0.00275</v>
      </c>
      <c r="J90" s="190" t="n">
        <f aca="false">I90*E90</f>
        <v>0.1330056475</v>
      </c>
      <c r="K90" s="191"/>
      <c r="L90" s="73" t="n">
        <f aca="false">E90*K90</f>
        <v>0</v>
      </c>
    </row>
    <row r="91" s="192" customFormat="true" ht="16.5" hidden="false" customHeight="true" outlineLevel="0" collapsed="false">
      <c r="A91" s="86"/>
      <c r="B91" s="78" t="s">
        <v>60</v>
      </c>
      <c r="C91" s="78" t="s">
        <v>124</v>
      </c>
      <c r="D91" s="66" t="s">
        <v>33</v>
      </c>
      <c r="E91" s="147" t="n">
        <v>26.80319</v>
      </c>
      <c r="F91" s="140"/>
      <c r="G91" s="69"/>
      <c r="H91" s="188"/>
      <c r="I91" s="189"/>
      <c r="J91" s="190"/>
      <c r="K91" s="191"/>
      <c r="L91" s="73"/>
    </row>
    <row r="92" s="192" customFormat="true" ht="16.5" hidden="false" customHeight="true" outlineLevel="0" collapsed="false">
      <c r="A92" s="86"/>
      <c r="B92" s="78" t="s">
        <v>63</v>
      </c>
      <c r="C92" s="78" t="s">
        <v>125</v>
      </c>
      <c r="D92" s="66" t="s">
        <v>33</v>
      </c>
      <c r="E92" s="147" t="n">
        <v>21.5625</v>
      </c>
      <c r="F92" s="140"/>
      <c r="G92" s="69"/>
      <c r="H92" s="188"/>
      <c r="I92" s="189"/>
      <c r="J92" s="190"/>
      <c r="K92" s="191"/>
      <c r="L92" s="73"/>
    </row>
    <row r="93" s="192" customFormat="true" ht="16.5" hidden="false" customHeight="true" outlineLevel="0" collapsed="false">
      <c r="A93" s="129" t="n">
        <f aca="false">A90+1</f>
        <v>38</v>
      </c>
      <c r="B93" s="65" t="n">
        <v>311351122</v>
      </c>
      <c r="C93" s="65" t="s">
        <v>126</v>
      </c>
      <c r="D93" s="66" t="s">
        <v>33</v>
      </c>
      <c r="E93" s="67" t="n">
        <v>48.36569</v>
      </c>
      <c r="F93" s="67" t="n">
        <v>200</v>
      </c>
      <c r="G93" s="69" t="n">
        <f aca="false">E93*F93</f>
        <v>9673.138</v>
      </c>
      <c r="H93" s="70" t="s">
        <v>21</v>
      </c>
      <c r="I93" s="189" t="n">
        <v>0</v>
      </c>
      <c r="J93" s="190" t="n">
        <f aca="false">I93*E93</f>
        <v>0</v>
      </c>
      <c r="K93" s="191"/>
      <c r="L93" s="73" t="n">
        <f aca="false">E93*K93</f>
        <v>0</v>
      </c>
    </row>
    <row r="94" s="192" customFormat="true" ht="16.5" hidden="false" customHeight="true" outlineLevel="0" collapsed="false">
      <c r="A94" s="129" t="n">
        <f aca="false">A93+1</f>
        <v>39</v>
      </c>
      <c r="B94" s="65" t="n">
        <v>311361821</v>
      </c>
      <c r="C94" s="65" t="s">
        <v>127</v>
      </c>
      <c r="D94" s="66" t="s">
        <v>46</v>
      </c>
      <c r="E94" s="138" t="n">
        <v>0.5197</v>
      </c>
      <c r="F94" s="140" t="n">
        <v>80000</v>
      </c>
      <c r="G94" s="69" t="n">
        <f aca="false">E94*F94</f>
        <v>41576</v>
      </c>
      <c r="H94" s="70" t="s">
        <v>21</v>
      </c>
      <c r="I94" s="189" t="n">
        <v>1.04922</v>
      </c>
      <c r="J94" s="190" t="n">
        <f aca="false">I94*E94</f>
        <v>0.545279634</v>
      </c>
      <c r="K94" s="191"/>
      <c r="L94" s="73" t="n">
        <f aca="false">E94*K94</f>
        <v>0</v>
      </c>
    </row>
    <row r="95" s="192" customFormat="true" ht="24.75" hidden="false" customHeight="true" outlineLevel="0" collapsed="false">
      <c r="A95" s="129" t="n">
        <f aca="false">A94+1</f>
        <v>40</v>
      </c>
      <c r="B95" s="65" t="n">
        <v>985331113</v>
      </c>
      <c r="C95" s="65" t="s">
        <v>128</v>
      </c>
      <c r="D95" s="194" t="s">
        <v>41</v>
      </c>
      <c r="E95" s="109" t="n">
        <v>6</v>
      </c>
      <c r="F95" s="195" t="n">
        <v>2000</v>
      </c>
      <c r="G95" s="69" t="n">
        <f aca="false">E95*F95</f>
        <v>12000</v>
      </c>
      <c r="H95" s="70" t="s">
        <v>21</v>
      </c>
      <c r="I95" s="189" t="n">
        <v>0.00052</v>
      </c>
      <c r="J95" s="190" t="n">
        <f aca="false">I95*E95</f>
        <v>0.00312</v>
      </c>
      <c r="K95" s="191"/>
      <c r="L95" s="73"/>
      <c r="M95" s="143"/>
    </row>
    <row r="96" s="192" customFormat="true" ht="15" hidden="false" customHeight="true" outlineLevel="0" collapsed="false">
      <c r="A96" s="129"/>
      <c r="B96" s="78" t="s">
        <v>129</v>
      </c>
      <c r="C96" s="78" t="s">
        <v>130</v>
      </c>
      <c r="D96" s="194"/>
      <c r="E96" s="196"/>
      <c r="F96" s="195"/>
      <c r="G96" s="69"/>
      <c r="H96" s="188"/>
      <c r="I96" s="189"/>
      <c r="J96" s="190"/>
      <c r="K96" s="191"/>
      <c r="L96" s="73"/>
      <c r="M96" s="143"/>
    </row>
    <row r="97" s="192" customFormat="true" ht="50.25" hidden="false" customHeight="true" outlineLevel="0" collapsed="false">
      <c r="A97" s="129" t="n">
        <f aca="false">A94+1</f>
        <v>40</v>
      </c>
      <c r="B97" s="65" t="s">
        <v>131</v>
      </c>
      <c r="C97" s="197" t="s">
        <v>132</v>
      </c>
      <c r="D97" s="66" t="s">
        <v>33</v>
      </c>
      <c r="E97" s="67" t="n">
        <v>48.36569</v>
      </c>
      <c r="F97" s="67" t="n">
        <v>3600</v>
      </c>
      <c r="G97" s="69" t="n">
        <f aca="false">E97*F97</f>
        <v>174116.484</v>
      </c>
      <c r="H97" s="188" t="s">
        <v>118</v>
      </c>
      <c r="I97" s="189" t="n">
        <v>0.0025</v>
      </c>
      <c r="J97" s="190" t="n">
        <f aca="false">I97*E97</f>
        <v>0.120914225</v>
      </c>
      <c r="K97" s="191"/>
      <c r="L97" s="73" t="n">
        <f aca="false">E97*K97</f>
        <v>0</v>
      </c>
    </row>
    <row r="98" customFormat="false" ht="16.5" hidden="false" customHeight="true" outlineLevel="0" collapsed="false">
      <c r="B98" s="134"/>
      <c r="C98" s="52" t="s">
        <v>133</v>
      </c>
      <c r="G98" s="56" t="n">
        <f aca="false">SUBTOTAL(9,G105:G141)</f>
        <v>2862746.78735667</v>
      </c>
      <c r="H98" s="135"/>
      <c r="I98" s="58"/>
      <c r="J98" s="59" t="n">
        <f aca="false">SUBTOTAL(9,J105:J141)</f>
        <v>1515.927336196</v>
      </c>
      <c r="L98" s="59" t="n">
        <f aca="false">SUBTOTAL(9,L105:L141)</f>
        <v>0</v>
      </c>
      <c r="M98" s="192"/>
    </row>
    <row r="99" customFormat="false" ht="17.25" hidden="false" customHeight="true" outlineLevel="0" collapsed="false">
      <c r="B99" s="134"/>
      <c r="C99" s="198" t="s">
        <v>134</v>
      </c>
      <c r="D99" s="199" t="s">
        <v>135</v>
      </c>
      <c r="E99" s="200" t="n">
        <v>688</v>
      </c>
      <c r="F99" s="201" t="s">
        <v>136</v>
      </c>
      <c r="G99" s="202"/>
      <c r="H99" s="135"/>
      <c r="I99" s="58"/>
      <c r="J99" s="59"/>
      <c r="L99" s="59"/>
      <c r="M99" s="192"/>
    </row>
    <row r="100" customFormat="false" ht="17.25" hidden="false" customHeight="true" outlineLevel="0" collapsed="false">
      <c r="B100" s="134"/>
      <c r="C100" s="198" t="s">
        <v>137</v>
      </c>
      <c r="D100" s="199" t="s">
        <v>135</v>
      </c>
      <c r="E100" s="200" t="n">
        <v>142</v>
      </c>
      <c r="F100" s="203"/>
      <c r="G100" s="204"/>
      <c r="H100" s="135"/>
      <c r="I100" s="58"/>
      <c r="J100" s="59"/>
      <c r="L100" s="59"/>
      <c r="M100" s="192"/>
    </row>
    <row r="101" customFormat="false" ht="17.25" hidden="false" customHeight="true" outlineLevel="0" collapsed="false">
      <c r="B101" s="134"/>
      <c r="C101" s="198" t="s">
        <v>138</v>
      </c>
      <c r="D101" s="199" t="s">
        <v>135</v>
      </c>
      <c r="E101" s="200" t="n">
        <v>228</v>
      </c>
      <c r="F101" s="203"/>
      <c r="G101" s="204"/>
      <c r="H101" s="135"/>
      <c r="I101" s="58"/>
      <c r="J101" s="59"/>
      <c r="L101" s="59"/>
      <c r="M101" s="192"/>
    </row>
    <row r="102" customFormat="false" ht="16.5" hidden="false" customHeight="true" outlineLevel="0" collapsed="false">
      <c r="B102" s="134"/>
      <c r="C102" s="198" t="s">
        <v>139</v>
      </c>
      <c r="D102" s="199" t="s">
        <v>135</v>
      </c>
      <c r="E102" s="200" t="n">
        <v>846</v>
      </c>
      <c r="F102" s="203"/>
      <c r="G102" s="204"/>
      <c r="H102" s="135"/>
      <c r="I102" s="58"/>
      <c r="J102" s="59"/>
      <c r="L102" s="59"/>
      <c r="M102" s="192"/>
    </row>
    <row r="103" customFormat="false" ht="16.5" hidden="false" customHeight="true" outlineLevel="0" collapsed="false">
      <c r="B103" s="134"/>
      <c r="C103" s="198" t="s">
        <v>140</v>
      </c>
      <c r="D103" s="199" t="s">
        <v>135</v>
      </c>
      <c r="E103" s="200" t="n">
        <v>10.05885</v>
      </c>
      <c r="F103" s="203"/>
      <c r="G103" s="204"/>
      <c r="H103" s="135"/>
      <c r="I103" s="58"/>
      <c r="J103" s="59"/>
      <c r="L103" s="59"/>
      <c r="M103" s="192"/>
    </row>
    <row r="104" customFormat="false" ht="16.5" hidden="false" customHeight="true" outlineLevel="0" collapsed="false">
      <c r="B104" s="134"/>
      <c r="C104" s="198" t="s">
        <v>141</v>
      </c>
      <c r="D104" s="199" t="s">
        <v>135</v>
      </c>
      <c r="E104" s="200" t="n">
        <v>6</v>
      </c>
      <c r="F104" s="203" t="n">
        <f aca="false">E104/0.5</f>
        <v>12</v>
      </c>
      <c r="G104" s="204" t="s">
        <v>142</v>
      </c>
      <c r="H104" s="135"/>
      <c r="I104" s="58"/>
      <c r="J104" s="59"/>
      <c r="L104" s="59"/>
      <c r="M104" s="192"/>
    </row>
    <row r="105" customFormat="false" ht="52.5" hidden="false" customHeight="true" outlineLevel="0" collapsed="false">
      <c r="A105" s="205" t="n">
        <f aca="false">A97+1</f>
        <v>41</v>
      </c>
      <c r="B105" s="65" t="n">
        <v>591211111</v>
      </c>
      <c r="C105" s="65" t="s">
        <v>143</v>
      </c>
      <c r="D105" s="176" t="s">
        <v>94</v>
      </c>
      <c r="E105" s="127" t="n">
        <v>688</v>
      </c>
      <c r="F105" s="187" t="n">
        <v>700</v>
      </c>
      <c r="G105" s="121" t="n">
        <f aca="false">F105*E105</f>
        <v>481600</v>
      </c>
      <c r="H105" s="70" t="s">
        <v>21</v>
      </c>
      <c r="I105" s="114" t="n">
        <v>0.1837</v>
      </c>
      <c r="J105" s="190" t="n">
        <f aca="false">I105*E105</f>
        <v>126.3856</v>
      </c>
      <c r="K105" s="191"/>
      <c r="L105" s="73" t="n">
        <f aca="false">E105*K105</f>
        <v>0</v>
      </c>
      <c r="M105" s="192"/>
    </row>
    <row r="106" customFormat="false" ht="18.75" hidden="false" customHeight="true" outlineLevel="0" collapsed="false">
      <c r="A106" s="205"/>
      <c r="B106" s="65"/>
      <c r="C106" s="65"/>
      <c r="D106" s="176"/>
      <c r="E106" s="127"/>
      <c r="F106" s="187"/>
      <c r="G106" s="121"/>
      <c r="H106" s="70"/>
      <c r="I106" s="114"/>
      <c r="J106" s="190"/>
      <c r="K106" s="191"/>
      <c r="L106" s="73"/>
      <c r="M106" s="192"/>
    </row>
    <row r="107" customFormat="false" ht="27.75" hidden="false" customHeight="true" outlineLevel="0" collapsed="false">
      <c r="A107" s="129" t="n">
        <f aca="false">A105+1</f>
        <v>42</v>
      </c>
      <c r="B107" s="65" t="n">
        <v>58380000</v>
      </c>
      <c r="C107" s="65" t="s">
        <v>144</v>
      </c>
      <c r="D107" s="176" t="s">
        <v>145</v>
      </c>
      <c r="E107" s="127" t="n">
        <v>22.5</v>
      </c>
      <c r="F107" s="187" t="n">
        <v>2400</v>
      </c>
      <c r="G107" s="121" t="n">
        <f aca="false">F107*E107</f>
        <v>54000</v>
      </c>
      <c r="H107" s="188" t="s">
        <v>118</v>
      </c>
      <c r="I107" s="114" t="n">
        <v>1.02</v>
      </c>
      <c r="J107" s="190" t="n">
        <f aca="false">I107*E107</f>
        <v>22.95</v>
      </c>
      <c r="K107" s="191"/>
      <c r="L107" s="73" t="n">
        <f aca="false">E107*K107</f>
        <v>0</v>
      </c>
      <c r="M107" s="192"/>
    </row>
    <row r="108" customFormat="false" ht="15.75" hidden="false" customHeight="true" outlineLevel="0" collapsed="false">
      <c r="A108" s="129"/>
      <c r="B108" s="65"/>
      <c r="C108" s="65"/>
      <c r="D108" s="179" t="s">
        <v>29</v>
      </c>
      <c r="E108" s="206" t="n">
        <v>135</v>
      </c>
      <c r="F108" s="187"/>
      <c r="G108" s="121"/>
      <c r="H108" s="188"/>
      <c r="I108" s="114"/>
      <c r="J108" s="190"/>
      <c r="K108" s="191"/>
      <c r="L108" s="73"/>
      <c r="M108" s="192"/>
    </row>
    <row r="109" customFormat="false" ht="26.25" hidden="false" customHeight="true" outlineLevel="0" collapsed="false">
      <c r="A109" s="129" t="n">
        <f aca="false">A107+1</f>
        <v>43</v>
      </c>
      <c r="B109" s="65" t="n">
        <v>58380000</v>
      </c>
      <c r="C109" s="65" t="s">
        <v>146</v>
      </c>
      <c r="D109" s="176" t="s">
        <v>145</v>
      </c>
      <c r="E109" s="127" t="n">
        <v>92.1666666666667</v>
      </c>
      <c r="F109" s="187" t="n">
        <v>2200</v>
      </c>
      <c r="G109" s="121" t="n">
        <f aca="false">F109*E109</f>
        <v>202766.666666667</v>
      </c>
      <c r="H109" s="188" t="s">
        <v>118</v>
      </c>
      <c r="I109" s="114" t="n">
        <v>1.02</v>
      </c>
      <c r="J109" s="190" t="n">
        <f aca="false">I109*E109</f>
        <v>94.01</v>
      </c>
      <c r="K109" s="191"/>
      <c r="L109" s="73" t="n">
        <f aca="false">E109*K109</f>
        <v>0</v>
      </c>
      <c r="M109" s="192"/>
    </row>
    <row r="110" customFormat="false" ht="15.75" hidden="false" customHeight="true" outlineLevel="0" collapsed="false">
      <c r="A110" s="129"/>
      <c r="B110" s="65"/>
      <c r="C110" s="65"/>
      <c r="D110" s="179" t="s">
        <v>29</v>
      </c>
      <c r="E110" s="206" t="n">
        <v>553</v>
      </c>
      <c r="F110" s="187"/>
      <c r="G110" s="121"/>
      <c r="H110" s="188"/>
      <c r="I110" s="114"/>
      <c r="J110" s="190"/>
      <c r="K110" s="191"/>
      <c r="L110" s="73"/>
      <c r="M110" s="192"/>
    </row>
    <row r="111" customFormat="false" ht="17.25" hidden="false" customHeight="true" outlineLevel="0" collapsed="false">
      <c r="A111" s="129" t="n">
        <f aca="false">A109+1</f>
        <v>44</v>
      </c>
      <c r="B111" s="65" t="n">
        <v>564821111</v>
      </c>
      <c r="C111" s="149" t="s">
        <v>147</v>
      </c>
      <c r="D111" s="66" t="s">
        <v>33</v>
      </c>
      <c r="E111" s="127" t="n">
        <v>370</v>
      </c>
      <c r="F111" s="133" t="n">
        <v>82</v>
      </c>
      <c r="G111" s="121" t="n">
        <f aca="false">F111*E111</f>
        <v>30340</v>
      </c>
      <c r="H111" s="70" t="s">
        <v>21</v>
      </c>
      <c r="I111" s="114" t="n">
        <v>0.184</v>
      </c>
      <c r="J111" s="190" t="n">
        <f aca="false">I111*E111</f>
        <v>68.08</v>
      </c>
      <c r="K111" s="191"/>
      <c r="L111" s="73" t="n">
        <f aca="false">E111*K111</f>
        <v>0</v>
      </c>
      <c r="M111" s="192"/>
    </row>
    <row r="112" customFormat="false" ht="15.75" hidden="false" customHeight="true" outlineLevel="0" collapsed="false">
      <c r="A112" s="129"/>
      <c r="B112" s="65"/>
      <c r="C112" s="207" t="s">
        <v>148</v>
      </c>
      <c r="D112" s="174" t="s">
        <v>110</v>
      </c>
      <c r="E112" s="206" t="n">
        <v>142</v>
      </c>
      <c r="F112" s="133"/>
      <c r="G112" s="121"/>
      <c r="H112" s="70"/>
      <c r="I112" s="114"/>
      <c r="J112" s="190"/>
      <c r="K112" s="191"/>
      <c r="L112" s="73"/>
      <c r="M112" s="192"/>
    </row>
    <row r="113" customFormat="false" ht="15.75" hidden="false" customHeight="true" outlineLevel="0" collapsed="false">
      <c r="A113" s="129"/>
      <c r="B113" s="65"/>
      <c r="C113" s="207" t="s">
        <v>149</v>
      </c>
      <c r="D113" s="174" t="s">
        <v>110</v>
      </c>
      <c r="E113" s="206" t="n">
        <v>228</v>
      </c>
      <c r="F113" s="133"/>
      <c r="G113" s="121"/>
      <c r="H113" s="70"/>
      <c r="I113" s="114"/>
      <c r="J113" s="190"/>
      <c r="K113" s="191"/>
      <c r="L113" s="73"/>
      <c r="M113" s="192"/>
    </row>
    <row r="114" customFormat="false" ht="17.25" hidden="false" customHeight="true" outlineLevel="0" collapsed="false">
      <c r="A114" s="129" t="n">
        <f aca="false">A111+1</f>
        <v>45</v>
      </c>
      <c r="B114" s="65" t="n">
        <v>564851111</v>
      </c>
      <c r="C114" s="149" t="s">
        <v>150</v>
      </c>
      <c r="D114" s="66" t="s">
        <v>33</v>
      </c>
      <c r="E114" s="127" t="n">
        <v>843.05885</v>
      </c>
      <c r="F114" s="133" t="n">
        <v>156.6</v>
      </c>
      <c r="G114" s="121" t="n">
        <f aca="false">F114*E114</f>
        <v>132023.01591</v>
      </c>
      <c r="H114" s="70" t="s">
        <v>21</v>
      </c>
      <c r="I114" s="114" t="n">
        <v>0.345</v>
      </c>
      <c r="J114" s="190" t="n">
        <f aca="false">I114*E114</f>
        <v>290.85530325</v>
      </c>
      <c r="K114" s="191"/>
      <c r="L114" s="73" t="n">
        <f aca="false">E114*K114</f>
        <v>0</v>
      </c>
      <c r="M114" s="192"/>
    </row>
    <row r="115" customFormat="false" ht="15" hidden="false" customHeight="true" outlineLevel="0" collapsed="false">
      <c r="A115" s="129"/>
      <c r="B115" s="65"/>
      <c r="C115" s="207" t="s">
        <v>151</v>
      </c>
      <c r="D115" s="174" t="s">
        <v>110</v>
      </c>
      <c r="E115" s="206" t="n">
        <v>688</v>
      </c>
      <c r="F115" s="133"/>
      <c r="G115" s="121"/>
      <c r="H115" s="70"/>
      <c r="I115" s="114"/>
      <c r="J115" s="190"/>
      <c r="K115" s="191"/>
      <c r="L115" s="73"/>
      <c r="M115" s="192"/>
    </row>
    <row r="116" customFormat="false" ht="15" hidden="false" customHeight="true" outlineLevel="0" collapsed="false">
      <c r="A116" s="129"/>
      <c r="B116" s="65"/>
      <c r="C116" s="207" t="s">
        <v>148</v>
      </c>
      <c r="D116" s="174" t="s">
        <v>110</v>
      </c>
      <c r="E116" s="206" t="n">
        <v>142</v>
      </c>
      <c r="F116" s="133"/>
      <c r="G116" s="121"/>
      <c r="H116" s="70"/>
      <c r="I116" s="114"/>
      <c r="J116" s="190"/>
      <c r="K116" s="191"/>
      <c r="L116" s="73"/>
      <c r="M116" s="192"/>
    </row>
    <row r="117" customFormat="false" ht="15" hidden="false" customHeight="true" outlineLevel="0" collapsed="false">
      <c r="A117" s="129"/>
      <c r="B117" s="65"/>
      <c r="C117" s="207" t="s">
        <v>152</v>
      </c>
      <c r="D117" s="174" t="s">
        <v>110</v>
      </c>
      <c r="E117" s="206" t="n">
        <v>10.05885</v>
      </c>
      <c r="F117" s="133"/>
      <c r="G117" s="121"/>
      <c r="H117" s="70"/>
      <c r="I117" s="114"/>
      <c r="J117" s="190"/>
      <c r="K117" s="191"/>
      <c r="L117" s="73"/>
      <c r="M117" s="192"/>
    </row>
    <row r="118" customFormat="false" ht="15" hidden="false" customHeight="true" outlineLevel="0" collapsed="false">
      <c r="A118" s="129"/>
      <c r="B118" s="65"/>
      <c r="C118" s="207" t="s">
        <v>153</v>
      </c>
      <c r="D118" s="174" t="s">
        <v>110</v>
      </c>
      <c r="E118" s="206" t="n">
        <v>3</v>
      </c>
      <c r="F118" s="133"/>
      <c r="G118" s="121"/>
      <c r="H118" s="70"/>
      <c r="I118" s="114"/>
      <c r="J118" s="190"/>
      <c r="K118" s="191"/>
      <c r="L118" s="73"/>
      <c r="M118" s="192"/>
    </row>
    <row r="119" customFormat="false" ht="18.75" hidden="false" customHeight="true" outlineLevel="0" collapsed="false">
      <c r="A119" s="129" t="n">
        <f aca="false">A114+1</f>
        <v>46</v>
      </c>
      <c r="B119" s="65" t="n">
        <v>564761111</v>
      </c>
      <c r="C119" s="65" t="s">
        <v>154</v>
      </c>
      <c r="D119" s="87" t="s">
        <v>33</v>
      </c>
      <c r="E119" s="127" t="n">
        <v>849</v>
      </c>
      <c r="F119" s="133" t="n">
        <v>148.2</v>
      </c>
      <c r="G119" s="121" t="n">
        <f aca="false">F119*E119</f>
        <v>125821.8</v>
      </c>
      <c r="H119" s="70" t="s">
        <v>21</v>
      </c>
      <c r="I119" s="114" t="n">
        <v>0.387</v>
      </c>
      <c r="J119" s="190" t="n">
        <f aca="false">I119*E119</f>
        <v>328.563</v>
      </c>
      <c r="K119" s="191"/>
      <c r="L119" s="73" t="n">
        <f aca="false">E119*K119</f>
        <v>0</v>
      </c>
      <c r="M119" s="192"/>
    </row>
    <row r="120" customFormat="false" ht="15" hidden="false" customHeight="true" outlineLevel="0" collapsed="false">
      <c r="A120" s="129"/>
      <c r="B120" s="65"/>
      <c r="C120" s="207" t="s">
        <v>155</v>
      </c>
      <c r="D120" s="174" t="s">
        <v>110</v>
      </c>
      <c r="E120" s="206" t="n">
        <v>846</v>
      </c>
      <c r="F120" s="133"/>
      <c r="G120" s="121"/>
      <c r="H120" s="70"/>
      <c r="I120" s="114"/>
      <c r="J120" s="190"/>
      <c r="K120" s="191"/>
      <c r="L120" s="73"/>
      <c r="M120" s="192"/>
    </row>
    <row r="121" customFormat="false" ht="15" hidden="false" customHeight="true" outlineLevel="0" collapsed="false">
      <c r="A121" s="129"/>
      <c r="B121" s="65"/>
      <c r="C121" s="207" t="s">
        <v>153</v>
      </c>
      <c r="D121" s="174" t="s">
        <v>110</v>
      </c>
      <c r="E121" s="206" t="n">
        <v>3</v>
      </c>
      <c r="F121" s="133"/>
      <c r="G121" s="121"/>
      <c r="H121" s="70"/>
      <c r="I121" s="114"/>
      <c r="J121" s="190"/>
      <c r="K121" s="191"/>
      <c r="L121" s="73"/>
      <c r="M121" s="192"/>
    </row>
    <row r="122" customFormat="false" ht="17.25" hidden="false" customHeight="true" outlineLevel="0" collapsed="false">
      <c r="A122" s="129" t="n">
        <f aca="false">A119+1</f>
        <v>47</v>
      </c>
      <c r="B122" s="65" t="n">
        <v>564761113</v>
      </c>
      <c r="C122" s="65" t="s">
        <v>156</v>
      </c>
      <c r="D122" s="87" t="s">
        <v>33</v>
      </c>
      <c r="E122" s="206" t="n">
        <v>142</v>
      </c>
      <c r="F122" s="133" t="n">
        <v>171.6</v>
      </c>
      <c r="G122" s="121" t="n">
        <f aca="false">F122*E122</f>
        <v>24367.2</v>
      </c>
      <c r="H122" s="70" t="s">
        <v>21</v>
      </c>
      <c r="I122" s="114" t="n">
        <v>0.427</v>
      </c>
      <c r="J122" s="190" t="n">
        <f aca="false">I122*E122</f>
        <v>60.634</v>
      </c>
      <c r="K122" s="191"/>
      <c r="L122" s="73" t="n">
        <f aca="false">E122*K122</f>
        <v>0</v>
      </c>
      <c r="M122" s="192"/>
    </row>
    <row r="123" customFormat="false" ht="17.25" hidden="false" customHeight="true" outlineLevel="0" collapsed="false">
      <c r="A123" s="129" t="n">
        <f aca="false">A122+1</f>
        <v>48</v>
      </c>
      <c r="B123" s="65" t="n">
        <v>567123114</v>
      </c>
      <c r="C123" s="65" t="s">
        <v>157</v>
      </c>
      <c r="D123" s="87" t="s">
        <v>33</v>
      </c>
      <c r="E123" s="127" t="n">
        <v>698.05885</v>
      </c>
      <c r="F123" s="133" t="n">
        <v>302.8</v>
      </c>
      <c r="G123" s="121" t="n">
        <f aca="false">F123*E123</f>
        <v>211372.21978</v>
      </c>
      <c r="H123" s="70" t="s">
        <v>21</v>
      </c>
      <c r="I123" s="185" t="n">
        <v>0.37724</v>
      </c>
      <c r="J123" s="190" t="n">
        <f aca="false">I123*E123</f>
        <v>263.335720574</v>
      </c>
      <c r="K123" s="191"/>
      <c r="L123" s="73" t="n">
        <f aca="false">E123*K123</f>
        <v>0</v>
      </c>
      <c r="M123" s="192"/>
    </row>
    <row r="124" customFormat="false" ht="17.25" hidden="false" customHeight="true" outlineLevel="0" collapsed="false">
      <c r="A124" s="129"/>
      <c r="B124" s="65"/>
      <c r="C124" s="207" t="s">
        <v>151</v>
      </c>
      <c r="D124" s="174" t="s">
        <v>110</v>
      </c>
      <c r="E124" s="206" t="n">
        <v>688</v>
      </c>
      <c r="F124" s="133"/>
      <c r="G124" s="121"/>
      <c r="H124" s="70"/>
      <c r="I124" s="185"/>
      <c r="J124" s="190"/>
      <c r="K124" s="191"/>
      <c r="L124" s="73"/>
      <c r="M124" s="192"/>
    </row>
    <row r="125" customFormat="false" ht="17.25" hidden="false" customHeight="true" outlineLevel="0" collapsed="false">
      <c r="A125" s="129"/>
      <c r="B125" s="65"/>
      <c r="C125" s="207" t="s">
        <v>148</v>
      </c>
      <c r="D125" s="174" t="s">
        <v>110</v>
      </c>
      <c r="E125" s="206" t="n">
        <v>10.05885</v>
      </c>
      <c r="F125" s="133"/>
      <c r="G125" s="121"/>
      <c r="H125" s="70"/>
      <c r="I125" s="185"/>
      <c r="J125" s="190"/>
      <c r="K125" s="191"/>
      <c r="L125" s="73"/>
      <c r="M125" s="192"/>
    </row>
    <row r="126" customFormat="false" ht="17.25" hidden="false" customHeight="true" outlineLevel="0" collapsed="false">
      <c r="A126" s="129" t="n">
        <f aca="false">A123+1</f>
        <v>49</v>
      </c>
      <c r="B126" s="208" t="n">
        <v>919726121</v>
      </c>
      <c r="C126" s="209" t="s">
        <v>158</v>
      </c>
      <c r="D126" s="87" t="s">
        <v>33</v>
      </c>
      <c r="E126" s="210" t="n">
        <v>1547.1177</v>
      </c>
      <c r="F126" s="177" t="n">
        <v>50</v>
      </c>
      <c r="G126" s="121" t="n">
        <f aca="false">F126*E126</f>
        <v>77355.885</v>
      </c>
      <c r="H126" s="70" t="s">
        <v>21</v>
      </c>
      <c r="I126" s="211" t="n">
        <v>0.00036</v>
      </c>
      <c r="J126" s="190" t="n">
        <f aca="false">I126*E126</f>
        <v>0.556962372</v>
      </c>
      <c r="K126" s="191"/>
      <c r="L126" s="73" t="n">
        <f aca="false">E126*K126</f>
        <v>0</v>
      </c>
      <c r="M126" s="192"/>
    </row>
    <row r="127" customFormat="false" ht="17.25" hidden="false" customHeight="true" outlineLevel="0" collapsed="false">
      <c r="A127" s="129"/>
      <c r="B127" s="208"/>
      <c r="C127" s="207" t="s">
        <v>159</v>
      </c>
      <c r="D127" s="174" t="s">
        <v>110</v>
      </c>
      <c r="E127" s="206" t="n">
        <v>1376</v>
      </c>
      <c r="F127" s="177"/>
      <c r="G127" s="121"/>
      <c r="H127" s="70"/>
      <c r="I127" s="211"/>
      <c r="J127" s="190"/>
      <c r="K127" s="191"/>
      <c r="L127" s="73"/>
      <c r="M127" s="192"/>
    </row>
    <row r="128" customFormat="false" ht="17.25" hidden="false" customHeight="true" outlineLevel="0" collapsed="false">
      <c r="A128" s="129"/>
      <c r="B128" s="208"/>
      <c r="C128" s="207" t="s">
        <v>148</v>
      </c>
      <c r="D128" s="174" t="s">
        <v>110</v>
      </c>
      <c r="E128" s="206" t="n">
        <v>142</v>
      </c>
      <c r="F128" s="177"/>
      <c r="G128" s="121"/>
      <c r="H128" s="70"/>
      <c r="I128" s="211"/>
      <c r="J128" s="190"/>
      <c r="K128" s="191"/>
      <c r="L128" s="73"/>
      <c r="M128" s="192"/>
    </row>
    <row r="129" customFormat="false" ht="17.25" hidden="false" customHeight="true" outlineLevel="0" collapsed="false">
      <c r="A129" s="129"/>
      <c r="B129" s="208"/>
      <c r="C129" s="207" t="s">
        <v>160</v>
      </c>
      <c r="D129" s="174" t="s">
        <v>110</v>
      </c>
      <c r="E129" s="212" t="n">
        <v>20.1177</v>
      </c>
      <c r="F129" s="177"/>
      <c r="G129" s="121"/>
      <c r="H129" s="70"/>
      <c r="I129" s="211"/>
      <c r="J129" s="190"/>
      <c r="K129" s="191"/>
      <c r="L129" s="73"/>
      <c r="M129" s="192"/>
    </row>
    <row r="130" customFormat="false" ht="17.25" hidden="false" customHeight="true" outlineLevel="0" collapsed="false">
      <c r="A130" s="129"/>
      <c r="B130" s="208"/>
      <c r="C130" s="207" t="s">
        <v>161</v>
      </c>
      <c r="D130" s="174" t="s">
        <v>110</v>
      </c>
      <c r="E130" s="212" t="n">
        <v>9</v>
      </c>
      <c r="F130" s="177"/>
      <c r="G130" s="121"/>
      <c r="H130" s="70"/>
      <c r="I130" s="211"/>
      <c r="J130" s="190"/>
      <c r="K130" s="191"/>
      <c r="L130" s="73"/>
      <c r="M130" s="192"/>
    </row>
    <row r="131" customFormat="false" ht="17.25" hidden="false" customHeight="true" outlineLevel="0" collapsed="false">
      <c r="A131" s="129" t="n">
        <f aca="false">A126+1</f>
        <v>50</v>
      </c>
      <c r="B131" s="65" t="s">
        <v>162</v>
      </c>
      <c r="C131" s="65" t="s">
        <v>163</v>
      </c>
      <c r="D131" s="87" t="s">
        <v>33</v>
      </c>
      <c r="E131" s="127" t="n">
        <v>370</v>
      </c>
      <c r="F131" s="133" t="n">
        <v>50</v>
      </c>
      <c r="G131" s="121" t="n">
        <f aca="false">F131*E131</f>
        <v>18500</v>
      </c>
      <c r="H131" s="188" t="s">
        <v>164</v>
      </c>
      <c r="I131" s="138" t="n">
        <f aca="false">0.02*4</f>
        <v>0.08</v>
      </c>
      <c r="J131" s="190" t="n">
        <f aca="false">I131*E131</f>
        <v>29.6</v>
      </c>
      <c r="K131" s="191"/>
      <c r="L131" s="73" t="n">
        <f aca="false">E131*K131</f>
        <v>0</v>
      </c>
    </row>
    <row r="132" customFormat="false" ht="17.25" hidden="false" customHeight="true" outlineLevel="0" collapsed="false">
      <c r="A132" s="129"/>
      <c r="B132" s="65"/>
      <c r="C132" s="207" t="s">
        <v>148</v>
      </c>
      <c r="D132" s="174" t="s">
        <v>110</v>
      </c>
      <c r="E132" s="206" t="n">
        <v>142</v>
      </c>
      <c r="F132" s="133"/>
      <c r="G132" s="121"/>
      <c r="H132" s="188"/>
      <c r="I132" s="138"/>
      <c r="J132" s="190"/>
      <c r="K132" s="191"/>
      <c r="L132" s="73"/>
    </row>
    <row r="133" customFormat="false" ht="17.25" hidden="false" customHeight="true" outlineLevel="0" collapsed="false">
      <c r="A133" s="129"/>
      <c r="B133" s="65"/>
      <c r="C133" s="207" t="s">
        <v>149</v>
      </c>
      <c r="D133" s="174" t="s">
        <v>110</v>
      </c>
      <c r="E133" s="206" t="n">
        <v>228</v>
      </c>
      <c r="F133" s="133"/>
      <c r="G133" s="121"/>
      <c r="H133" s="188"/>
      <c r="I133" s="138"/>
      <c r="J133" s="190"/>
      <c r="K133" s="191"/>
      <c r="L133" s="73"/>
    </row>
    <row r="134" customFormat="false" ht="17.25" hidden="false" customHeight="true" outlineLevel="0" collapsed="false">
      <c r="A134" s="129"/>
      <c r="B134" s="65"/>
      <c r="C134" s="207"/>
      <c r="D134" s="174"/>
      <c r="E134" s="206"/>
      <c r="F134" s="133"/>
      <c r="G134" s="121"/>
      <c r="H134" s="188"/>
      <c r="I134" s="138"/>
      <c r="J134" s="190"/>
      <c r="K134" s="191"/>
      <c r="L134" s="73"/>
    </row>
    <row r="135" customFormat="false" ht="27.75" hidden="false" customHeight="true" outlineLevel="0" collapsed="false">
      <c r="A135" s="129" t="n">
        <f aca="false">A131+1</f>
        <v>51</v>
      </c>
      <c r="B135" s="65" t="s">
        <v>165</v>
      </c>
      <c r="C135" s="65" t="s">
        <v>166</v>
      </c>
      <c r="D135" s="87" t="s">
        <v>33</v>
      </c>
      <c r="E135" s="127" t="n">
        <v>852</v>
      </c>
      <c r="F135" s="133" t="n">
        <v>200</v>
      </c>
      <c r="G135" s="121" t="n">
        <f aca="false">F135*E135</f>
        <v>170400</v>
      </c>
      <c r="H135" s="188" t="s">
        <v>164</v>
      </c>
      <c r="I135" s="138" t="n">
        <f aca="false">0.15*1.6</f>
        <v>0.24</v>
      </c>
      <c r="J135" s="190" t="n">
        <f aca="false">I135*E135</f>
        <v>204.48</v>
      </c>
      <c r="K135" s="191"/>
      <c r="L135" s="73" t="n">
        <f aca="false">E135*K135</f>
        <v>0</v>
      </c>
    </row>
    <row r="136" customFormat="false" ht="15" hidden="false" customHeight="true" outlineLevel="0" collapsed="false">
      <c r="A136" s="129"/>
      <c r="B136" s="65"/>
      <c r="C136" s="207" t="s">
        <v>155</v>
      </c>
      <c r="D136" s="174" t="s">
        <v>110</v>
      </c>
      <c r="E136" s="206" t="n">
        <v>846</v>
      </c>
      <c r="F136" s="133"/>
      <c r="G136" s="121"/>
      <c r="H136" s="188"/>
      <c r="I136" s="138"/>
      <c r="J136" s="190"/>
      <c r="K136" s="191"/>
      <c r="L136" s="73"/>
    </row>
    <row r="137" customFormat="false" ht="15" hidden="false" customHeight="true" outlineLevel="0" collapsed="false">
      <c r="A137" s="129"/>
      <c r="B137" s="65"/>
      <c r="C137" s="207" t="s">
        <v>167</v>
      </c>
      <c r="D137" s="174" t="s">
        <v>110</v>
      </c>
      <c r="E137" s="206" t="n">
        <v>6</v>
      </c>
      <c r="F137" s="133"/>
      <c r="G137" s="121"/>
      <c r="H137" s="188"/>
      <c r="I137" s="138"/>
      <c r="J137" s="190"/>
      <c r="K137" s="191"/>
      <c r="L137" s="73" t="n">
        <f aca="false">E137*K137</f>
        <v>0</v>
      </c>
    </row>
    <row r="138" customFormat="false" ht="25.5" hidden="false" customHeight="true" outlineLevel="0" collapsed="false">
      <c r="A138" s="129" t="n">
        <f aca="false">A135+1</f>
        <v>52</v>
      </c>
      <c r="B138" s="65" t="n">
        <v>916111122</v>
      </c>
      <c r="C138" s="65" t="s">
        <v>168</v>
      </c>
      <c r="D138" s="87" t="s">
        <v>41</v>
      </c>
      <c r="E138" s="119" t="n">
        <v>210</v>
      </c>
      <c r="F138" s="133" t="n">
        <v>320</v>
      </c>
      <c r="G138" s="121" t="n">
        <f aca="false">F138*E138</f>
        <v>67200</v>
      </c>
      <c r="H138" s="70" t="s">
        <v>21</v>
      </c>
      <c r="I138" s="138" t="n">
        <v>0.0719</v>
      </c>
      <c r="J138" s="190" t="n">
        <f aca="false">I138*E138</f>
        <v>15.099</v>
      </c>
      <c r="K138" s="191"/>
      <c r="L138" s="73" t="n">
        <f aca="false">E138*K138</f>
        <v>0</v>
      </c>
      <c r="M138" s="213"/>
      <c r="N138" s="74"/>
    </row>
    <row r="139" customFormat="false" ht="25.5" hidden="false" customHeight="true" outlineLevel="0" collapsed="false">
      <c r="A139" s="129" t="n">
        <f aca="false">A138+1</f>
        <v>53</v>
      </c>
      <c r="B139" s="65" t="s">
        <v>169</v>
      </c>
      <c r="C139" s="65" t="s">
        <v>170</v>
      </c>
      <c r="D139" s="87" t="s">
        <v>142</v>
      </c>
      <c r="E139" s="127" t="n">
        <v>0</v>
      </c>
      <c r="F139" s="133" t="n">
        <v>1720</v>
      </c>
      <c r="G139" s="121" t="n">
        <f aca="false">F139*E139</f>
        <v>0</v>
      </c>
      <c r="H139" s="188" t="s">
        <v>164</v>
      </c>
      <c r="I139" s="138" t="n">
        <f aca="false">0.08531+0.0098</f>
        <v>0.09511</v>
      </c>
      <c r="J139" s="190" t="n">
        <f aca="false">I139*E139</f>
        <v>0</v>
      </c>
      <c r="K139" s="191"/>
      <c r="L139" s="73" t="n">
        <f aca="false">E139*K139</f>
        <v>0</v>
      </c>
      <c r="M139" s="0" t="n">
        <f aca="false">7.84*5*0.25</f>
        <v>9.8</v>
      </c>
    </row>
    <row r="140" customFormat="false" ht="25.5" hidden="false" customHeight="true" outlineLevel="0" collapsed="false">
      <c r="A140" s="129" t="n">
        <f aca="false">A139+1</f>
        <v>54</v>
      </c>
      <c r="B140" s="65" t="s">
        <v>169</v>
      </c>
      <c r="C140" s="65" t="s">
        <v>171</v>
      </c>
      <c r="D140" s="87" t="s">
        <v>142</v>
      </c>
      <c r="E140" s="127" t="n">
        <v>25</v>
      </c>
      <c r="F140" s="133" t="n">
        <v>1720</v>
      </c>
      <c r="G140" s="121" t="n">
        <f aca="false">F140*E140</f>
        <v>43000</v>
      </c>
      <c r="H140" s="188" t="s">
        <v>164</v>
      </c>
      <c r="I140" s="138" t="n">
        <f aca="false">0.08531+0.0098</f>
        <v>0.09511</v>
      </c>
      <c r="J140" s="190" t="n">
        <f aca="false">I140*E140</f>
        <v>2.37775</v>
      </c>
      <c r="K140" s="191"/>
      <c r="L140" s="73" t="n">
        <f aca="false">E140*K140</f>
        <v>0</v>
      </c>
      <c r="M140" s="0" t="n">
        <f aca="false">0.15*5*7.84</f>
        <v>5.88</v>
      </c>
    </row>
    <row r="141" customFormat="false" ht="39.75" hidden="false" customHeight="true" outlineLevel="0" collapsed="false">
      <c r="A141" s="129" t="n">
        <f aca="false">A140+1</f>
        <v>55</v>
      </c>
      <c r="B141" s="65" t="s">
        <v>172</v>
      </c>
      <c r="C141" s="65" t="s">
        <v>173</v>
      </c>
      <c r="D141" s="87" t="s">
        <v>142</v>
      </c>
      <c r="E141" s="127" t="n">
        <v>900</v>
      </c>
      <c r="F141" s="133" t="n">
        <v>1360</v>
      </c>
      <c r="G141" s="121" t="n">
        <f aca="false">F141*E141</f>
        <v>1224000</v>
      </c>
      <c r="H141" s="188" t="s">
        <v>164</v>
      </c>
      <c r="I141" s="138" t="n">
        <f aca="false">0.01</f>
        <v>0.01</v>
      </c>
      <c r="J141" s="190" t="n">
        <f aca="false">I141*E141</f>
        <v>9</v>
      </c>
      <c r="K141" s="191"/>
      <c r="L141" s="73" t="n">
        <f aca="false">E141*K141</f>
        <v>0</v>
      </c>
    </row>
    <row r="142" customFormat="false" ht="16.5" hidden="false" customHeight="true" outlineLevel="0" collapsed="false">
      <c r="B142" s="1"/>
      <c r="D142" s="2"/>
      <c r="E142" s="3"/>
    </row>
    <row r="143" customFormat="false" ht="16.5" hidden="false" customHeight="true" outlineLevel="0" collapsed="false">
      <c r="B143" s="134"/>
      <c r="C143" s="52" t="s">
        <v>174</v>
      </c>
      <c r="G143" s="56" t="n">
        <f aca="false">SUM(G144:G149)</f>
        <v>33998.49475</v>
      </c>
      <c r="H143" s="135"/>
      <c r="I143" s="58"/>
      <c r="J143" s="59" t="n">
        <f aca="false">SUM(J144:J149)</f>
        <v>4.714197725485</v>
      </c>
      <c r="L143" s="59" t="n">
        <f aca="false">SUM(L144:L149)</f>
        <v>0</v>
      </c>
    </row>
    <row r="144" customFormat="false" ht="28.5" hidden="false" customHeight="true" outlineLevel="0" collapsed="false">
      <c r="A144" s="129" t="n">
        <f aca="false">A141+1</f>
        <v>56</v>
      </c>
      <c r="B144" s="65" t="s">
        <v>175</v>
      </c>
      <c r="C144" s="65" t="s">
        <v>176</v>
      </c>
      <c r="D144" s="87" t="s">
        <v>20</v>
      </c>
      <c r="E144" s="88" t="n">
        <v>1.9111815</v>
      </c>
      <c r="F144" s="214" t="n">
        <v>15000</v>
      </c>
      <c r="G144" s="121" t="n">
        <f aca="false">F144*E144</f>
        <v>28667.7225</v>
      </c>
      <c r="H144" s="188" t="s">
        <v>164</v>
      </c>
      <c r="I144" s="215" t="n">
        <v>2.45329</v>
      </c>
      <c r="J144" s="137" t="n">
        <f aca="false">I144*E144</f>
        <v>4.688682462135</v>
      </c>
      <c r="K144" s="137"/>
      <c r="L144" s="138" t="n">
        <v>0</v>
      </c>
    </row>
    <row r="145" customFormat="false" ht="16.5" hidden="false" customHeight="true" outlineLevel="0" collapsed="false">
      <c r="A145" s="129" t="n">
        <f aca="false">A144+1</f>
        <v>57</v>
      </c>
      <c r="B145" s="65" t="n">
        <v>631319013</v>
      </c>
      <c r="C145" s="65" t="s">
        <v>177</v>
      </c>
      <c r="D145" s="87" t="s">
        <v>20</v>
      </c>
      <c r="E145" s="88" t="n">
        <v>1.9111815</v>
      </c>
      <c r="F145" s="214" t="n">
        <v>500</v>
      </c>
      <c r="G145" s="121" t="n">
        <f aca="false">F145*E145</f>
        <v>955.59075</v>
      </c>
      <c r="H145" s="70" t="s">
        <v>21</v>
      </c>
      <c r="I145" s="215" t="n">
        <v>0</v>
      </c>
      <c r="J145" s="137" t="n">
        <f aca="false">I145*E145</f>
        <v>0</v>
      </c>
      <c r="K145" s="137"/>
      <c r="L145" s="138" t="n">
        <v>0</v>
      </c>
    </row>
    <row r="146" customFormat="false" ht="25.5" hidden="false" customHeight="true" outlineLevel="0" collapsed="false">
      <c r="A146" s="129" t="n">
        <f aca="false">A145+1</f>
        <v>58</v>
      </c>
      <c r="B146" s="65" t="n">
        <v>631319211</v>
      </c>
      <c r="C146" s="65" t="s">
        <v>178</v>
      </c>
      <c r="D146" s="87" t="s">
        <v>20</v>
      </c>
      <c r="E146" s="88" t="n">
        <v>1.9111815</v>
      </c>
      <c r="F146" s="214" t="n">
        <v>500</v>
      </c>
      <c r="G146" s="121" t="n">
        <f aca="false">F146*E146</f>
        <v>955.59075</v>
      </c>
      <c r="H146" s="70" t="s">
        <v>21</v>
      </c>
      <c r="I146" s="215" t="n">
        <v>0.0009</v>
      </c>
      <c r="J146" s="137" t="n">
        <f aca="false">I146*E146</f>
        <v>0.00172006335</v>
      </c>
      <c r="K146" s="137"/>
      <c r="L146" s="138" t="n">
        <v>0</v>
      </c>
    </row>
    <row r="147" customFormat="false" ht="16.5" hidden="false" customHeight="true" outlineLevel="0" collapsed="false">
      <c r="A147" s="129" t="n">
        <f aca="false">A146+1</f>
        <v>59</v>
      </c>
      <c r="B147" s="65" t="n">
        <v>631351101</v>
      </c>
      <c r="C147" s="65" t="s">
        <v>179</v>
      </c>
      <c r="D147" s="87" t="s">
        <v>33</v>
      </c>
      <c r="E147" s="88" t="n">
        <v>1.76</v>
      </c>
      <c r="F147" s="187" t="n">
        <v>1200</v>
      </c>
      <c r="G147" s="121" t="n">
        <f aca="false">F147*E147</f>
        <v>2112</v>
      </c>
      <c r="H147" s="70" t="s">
        <v>21</v>
      </c>
      <c r="I147" s="215" t="n">
        <v>0.01352</v>
      </c>
      <c r="J147" s="137" t="n">
        <f aca="false">I147*E147</f>
        <v>0.0237952</v>
      </c>
      <c r="K147" s="137"/>
      <c r="L147" s="138" t="n">
        <v>0</v>
      </c>
    </row>
    <row r="148" customFormat="false" ht="16.5" hidden="false" customHeight="true" outlineLevel="0" collapsed="false">
      <c r="A148" s="129" t="n">
        <f aca="false">A147+1</f>
        <v>60</v>
      </c>
      <c r="B148" s="65" t="n">
        <v>631351102</v>
      </c>
      <c r="C148" s="65" t="s">
        <v>180</v>
      </c>
      <c r="D148" s="87" t="s">
        <v>33</v>
      </c>
      <c r="E148" s="88" t="n">
        <v>1.76</v>
      </c>
      <c r="F148" s="214" t="n">
        <v>200</v>
      </c>
      <c r="G148" s="121" t="n">
        <f aca="false">F148*E148</f>
        <v>352</v>
      </c>
      <c r="H148" s="70" t="s">
        <v>21</v>
      </c>
      <c r="I148" s="215" t="n">
        <v>0</v>
      </c>
      <c r="J148" s="137" t="n">
        <f aca="false">I148*E148</f>
        <v>0</v>
      </c>
      <c r="K148" s="137"/>
      <c r="L148" s="138" t="n">
        <v>0</v>
      </c>
    </row>
    <row r="149" customFormat="false" ht="16.5" hidden="false" customHeight="true" outlineLevel="0" collapsed="false">
      <c r="A149" s="129" t="n">
        <f aca="false">A148+1</f>
        <v>61</v>
      </c>
      <c r="B149" s="65" t="n">
        <v>631319197</v>
      </c>
      <c r="C149" s="65" t="s">
        <v>181</v>
      </c>
      <c r="D149" s="87" t="s">
        <v>20</v>
      </c>
      <c r="E149" s="88" t="n">
        <v>1.9111815</v>
      </c>
      <c r="F149" s="214" t="n">
        <v>500</v>
      </c>
      <c r="G149" s="121" t="n">
        <f aca="false">F149*E149</f>
        <v>955.59075</v>
      </c>
      <c r="H149" s="70" t="s">
        <v>21</v>
      </c>
      <c r="I149" s="215"/>
      <c r="J149" s="137" t="n">
        <f aca="false">I149*E149</f>
        <v>0</v>
      </c>
      <c r="K149" s="137"/>
      <c r="L149" s="138" t="n">
        <v>0</v>
      </c>
    </row>
    <row r="151" customFormat="false" ht="20.25" hidden="false" customHeight="true" outlineLevel="0" collapsed="false">
      <c r="B151" s="134"/>
      <c r="C151" s="52" t="s">
        <v>182</v>
      </c>
      <c r="G151" s="56" t="n">
        <f aca="false">SUM(G153:G157)</f>
        <v>252000</v>
      </c>
      <c r="H151" s="135"/>
      <c r="I151" s="58"/>
      <c r="J151" s="59" t="n">
        <f aca="false">SUM(J153:J154)</f>
        <v>0</v>
      </c>
      <c r="L151" s="59" t="n">
        <f aca="false">SUM(L153:L154)</f>
        <v>0</v>
      </c>
    </row>
    <row r="152" customFormat="false" ht="20.25" hidden="false" customHeight="true" outlineLevel="0" collapsed="false">
      <c r="B152" s="134"/>
      <c r="C152" s="216" t="s">
        <v>183</v>
      </c>
      <c r="G152" s="56"/>
      <c r="H152" s="135"/>
      <c r="I152" s="58"/>
      <c r="J152" s="59"/>
      <c r="L152" s="59"/>
    </row>
    <row r="153" customFormat="false" ht="16.5" hidden="false" customHeight="true" outlineLevel="0" collapsed="false">
      <c r="A153" s="129" t="n">
        <f aca="false">A149+1</f>
        <v>62</v>
      </c>
      <c r="B153" s="65" t="n">
        <v>9550001</v>
      </c>
      <c r="C153" s="65" t="s">
        <v>184</v>
      </c>
      <c r="D153" s="66" t="s">
        <v>185</v>
      </c>
      <c r="E153" s="217" t="n">
        <v>2</v>
      </c>
      <c r="F153" s="218" t="n">
        <v>25000</v>
      </c>
      <c r="G153" s="121" t="n">
        <f aca="false">F153*E153</f>
        <v>50000</v>
      </c>
      <c r="H153" s="188" t="s">
        <v>164</v>
      </c>
      <c r="I153" s="137" t="n">
        <v>0</v>
      </c>
      <c r="J153" s="137" t="n">
        <f aca="false">I153*E153</f>
        <v>0</v>
      </c>
      <c r="K153" s="137" t="n">
        <v>0</v>
      </c>
      <c r="L153" s="138" t="n">
        <f aca="false">E153*K153</f>
        <v>0</v>
      </c>
    </row>
    <row r="154" customFormat="false" ht="16.5" hidden="false" customHeight="true" outlineLevel="0" collapsed="false">
      <c r="A154" s="129" t="n">
        <f aca="false">A153+1</f>
        <v>63</v>
      </c>
      <c r="B154" s="65" t="n">
        <f aca="false">B153+1</f>
        <v>9550002</v>
      </c>
      <c r="C154" s="65" t="s">
        <v>186</v>
      </c>
      <c r="D154" s="66" t="s">
        <v>187</v>
      </c>
      <c r="E154" s="217" t="n">
        <v>5</v>
      </c>
      <c r="F154" s="218" t="n">
        <v>8000</v>
      </c>
      <c r="G154" s="121" t="n">
        <f aca="false">F154*E154</f>
        <v>40000</v>
      </c>
      <c r="H154" s="188" t="s">
        <v>164</v>
      </c>
      <c r="I154" s="137" t="n">
        <v>0</v>
      </c>
      <c r="J154" s="137" t="n">
        <f aca="false">I154*E154</f>
        <v>0</v>
      </c>
      <c r="K154" s="137" t="n">
        <v>0</v>
      </c>
      <c r="L154" s="138" t="n">
        <f aca="false">E154*K154</f>
        <v>0</v>
      </c>
    </row>
    <row r="155" customFormat="false" ht="16.5" hidden="false" customHeight="true" outlineLevel="0" collapsed="false">
      <c r="A155" s="129" t="n">
        <f aca="false">A154+1</f>
        <v>64</v>
      </c>
      <c r="B155" s="65" t="n">
        <f aca="false">B154+1</f>
        <v>9550003</v>
      </c>
      <c r="C155" s="65" t="s">
        <v>188</v>
      </c>
      <c r="D155" s="66" t="s">
        <v>187</v>
      </c>
      <c r="E155" s="217" t="n">
        <v>0</v>
      </c>
      <c r="F155" s="218" t="n">
        <v>7000</v>
      </c>
      <c r="G155" s="121" t="n">
        <f aca="false">F155*E155</f>
        <v>0</v>
      </c>
      <c r="H155" s="188" t="s">
        <v>164</v>
      </c>
      <c r="I155" s="137" t="n">
        <v>0</v>
      </c>
      <c r="J155" s="137" t="n">
        <f aca="false">I155*E155</f>
        <v>0</v>
      </c>
      <c r="K155" s="137" t="n">
        <v>0</v>
      </c>
      <c r="L155" s="138" t="n">
        <f aca="false">E155*K155</f>
        <v>0</v>
      </c>
    </row>
    <row r="156" customFormat="false" ht="16.5" hidden="false" customHeight="true" outlineLevel="0" collapsed="false">
      <c r="A156" s="129" t="n">
        <f aca="false">A155+1</f>
        <v>65</v>
      </c>
      <c r="B156" s="65" t="n">
        <f aca="false">B155+1</f>
        <v>9550004</v>
      </c>
      <c r="C156" s="65" t="s">
        <v>189</v>
      </c>
      <c r="D156" s="66" t="s">
        <v>187</v>
      </c>
      <c r="E156" s="217" t="n">
        <v>2</v>
      </c>
      <c r="F156" s="218" t="n">
        <v>40000</v>
      </c>
      <c r="G156" s="121" t="n">
        <f aca="false">F156*E156</f>
        <v>80000</v>
      </c>
      <c r="H156" s="188" t="s">
        <v>164</v>
      </c>
      <c r="I156" s="137" t="n">
        <v>0</v>
      </c>
      <c r="J156" s="137" t="n">
        <f aca="false">I156*E156</f>
        <v>0</v>
      </c>
      <c r="K156" s="137" t="n">
        <v>0</v>
      </c>
      <c r="L156" s="138" t="n">
        <f aca="false">E156*K156</f>
        <v>0</v>
      </c>
    </row>
    <row r="157" customFormat="false" ht="16.5" hidden="false" customHeight="true" outlineLevel="0" collapsed="false">
      <c r="A157" s="129" t="n">
        <f aca="false">A156+1</f>
        <v>66</v>
      </c>
      <c r="B157" s="65" t="n">
        <f aca="false">B156+1</f>
        <v>9550005</v>
      </c>
      <c r="C157" s="65" t="s">
        <v>190</v>
      </c>
      <c r="D157" s="66" t="s">
        <v>187</v>
      </c>
      <c r="E157" s="217" t="n">
        <v>4</v>
      </c>
      <c r="F157" s="218" t="n">
        <v>20500</v>
      </c>
      <c r="G157" s="121" t="n">
        <f aca="false">F157*E157</f>
        <v>82000</v>
      </c>
      <c r="H157" s="188" t="s">
        <v>164</v>
      </c>
      <c r="I157" s="137" t="n">
        <v>0</v>
      </c>
      <c r="J157" s="137" t="n">
        <f aca="false">I157*E157</f>
        <v>0</v>
      </c>
      <c r="K157" s="137" t="n">
        <v>0</v>
      </c>
      <c r="L157" s="138" t="n">
        <f aca="false">E157*K157</f>
        <v>0</v>
      </c>
    </row>
    <row r="158" customFormat="false" ht="30.75" hidden="false" customHeight="true" outlineLevel="0" collapsed="false"/>
    <row r="159" customFormat="false" ht="17.25" hidden="false" customHeight="true" outlineLevel="0" collapsed="false">
      <c r="C159" s="52" t="s">
        <v>191</v>
      </c>
      <c r="E159" s="184"/>
      <c r="F159" s="184"/>
      <c r="G159" s="56" t="n">
        <f aca="false">SUM(G160:G162)</f>
        <v>59447.5</v>
      </c>
      <c r="H159" s="135"/>
      <c r="I159" s="58"/>
      <c r="J159" s="59" t="n">
        <f aca="false">SUM(J160:J162)</f>
        <v>68.68815</v>
      </c>
      <c r="L159" s="59" t="n">
        <v>0</v>
      </c>
    </row>
    <row r="160" customFormat="false" ht="39" hidden="false" customHeight="true" outlineLevel="0" collapsed="false">
      <c r="A160" s="129" t="n">
        <f aca="false">A157+1</f>
        <v>67</v>
      </c>
      <c r="B160" s="65" t="n">
        <v>212752412</v>
      </c>
      <c r="C160" s="149" t="s">
        <v>192</v>
      </c>
      <c r="D160" s="66" t="s">
        <v>41</v>
      </c>
      <c r="E160" s="109" t="n">
        <v>250</v>
      </c>
      <c r="F160" s="114" t="n">
        <v>190</v>
      </c>
      <c r="G160" s="121" t="n">
        <f aca="false">F160*E160</f>
        <v>47500</v>
      </c>
      <c r="H160" s="70" t="s">
        <v>21</v>
      </c>
      <c r="I160" s="114" t="n">
        <v>0.27411</v>
      </c>
      <c r="J160" s="190" t="n">
        <f aca="false">I160*E160</f>
        <v>68.5275</v>
      </c>
      <c r="K160" s="219"/>
      <c r="L160" s="73" t="n">
        <f aca="false">E160*K160</f>
        <v>0</v>
      </c>
    </row>
    <row r="161" customFormat="false" ht="25.5" hidden="false" customHeight="true" outlineLevel="0" collapsed="false">
      <c r="A161" s="129" t="n">
        <f aca="false">A160+1</f>
        <v>68</v>
      </c>
      <c r="B161" s="65" t="n">
        <v>211971110</v>
      </c>
      <c r="C161" s="65" t="s">
        <v>193</v>
      </c>
      <c r="D161" s="66" t="s">
        <v>33</v>
      </c>
      <c r="E161" s="109" t="n">
        <v>337.5</v>
      </c>
      <c r="F161" s="195" t="n">
        <v>15</v>
      </c>
      <c r="G161" s="121" t="n">
        <f aca="false">F161*E161</f>
        <v>5062.5</v>
      </c>
      <c r="H161" s="70" t="s">
        <v>21</v>
      </c>
      <c r="I161" s="220" t="n">
        <v>0.00017</v>
      </c>
      <c r="J161" s="190" t="n">
        <f aca="false">I161*E161</f>
        <v>0.057375</v>
      </c>
      <c r="K161" s="219"/>
      <c r="L161" s="73" t="n">
        <f aca="false">E161*K161</f>
        <v>0</v>
      </c>
    </row>
    <row r="162" customFormat="false" ht="16.5" hidden="false" customHeight="true" outlineLevel="0" collapsed="false">
      <c r="A162" s="129" t="n">
        <f aca="false">A161+1</f>
        <v>69</v>
      </c>
      <c r="B162" s="65" t="n">
        <v>69311068</v>
      </c>
      <c r="C162" s="65" t="s">
        <v>194</v>
      </c>
      <c r="D162" s="124" t="s">
        <v>94</v>
      </c>
      <c r="E162" s="109" t="n">
        <v>344.25</v>
      </c>
      <c r="F162" s="124" t="n">
        <v>20</v>
      </c>
      <c r="G162" s="121" t="n">
        <f aca="false">F162*E162</f>
        <v>6885</v>
      </c>
      <c r="H162" s="70" t="s">
        <v>21</v>
      </c>
      <c r="I162" s="221" t="n">
        <v>0.0003</v>
      </c>
      <c r="J162" s="190" t="n">
        <f aca="false">I162*E162</f>
        <v>0.103275</v>
      </c>
      <c r="K162" s="219"/>
      <c r="L162" s="73" t="n">
        <f aca="false">E162*K162</f>
        <v>0</v>
      </c>
    </row>
    <row r="163" customFormat="false" ht="7.5" hidden="false" customHeight="true" outlineLevel="0" collapsed="false"/>
    <row r="164" customFormat="false" ht="16.5" hidden="false" customHeight="true" outlineLevel="0" collapsed="false">
      <c r="B164" s="134"/>
      <c r="C164" s="52" t="s">
        <v>195</v>
      </c>
      <c r="G164" s="56" t="n">
        <f aca="false">G165</f>
        <v>205666.768246565</v>
      </c>
      <c r="H164" s="135"/>
      <c r="I164" s="58"/>
      <c r="J164" s="59" t="n">
        <f aca="false">J98+J85+J34+J5+J28+J151+J143+J159</f>
        <v>1600.51959724954</v>
      </c>
      <c r="L164" s="59" t="n">
        <f aca="false">L98+L85+L34+L5+L151</f>
        <v>1331.675</v>
      </c>
    </row>
    <row r="165" customFormat="false" ht="16.5" hidden="false" customHeight="true" outlineLevel="0" collapsed="false">
      <c r="A165" s="129" t="n">
        <f aca="false">A162+1</f>
        <v>70</v>
      </c>
      <c r="B165" s="65" t="n">
        <v>998223011</v>
      </c>
      <c r="C165" s="65" t="s">
        <v>196</v>
      </c>
      <c r="D165" s="66" t="s">
        <v>46</v>
      </c>
      <c r="E165" s="109" t="n">
        <v>1600.51959724954</v>
      </c>
      <c r="F165" s="222" t="n">
        <v>128.5</v>
      </c>
      <c r="G165" s="121" t="n">
        <f aca="false">F165*E165</f>
        <v>205666.768246565</v>
      </c>
      <c r="H165" s="70" t="s">
        <v>21</v>
      </c>
      <c r="I165" s="223"/>
      <c r="J165" s="224"/>
      <c r="K165" s="219"/>
      <c r="L165" s="219"/>
    </row>
    <row r="167" customFormat="false" ht="16.5" hidden="false" customHeight="true" outlineLevel="0" collapsed="false">
      <c r="B167" s="134"/>
      <c r="C167" s="52" t="s">
        <v>197</v>
      </c>
      <c r="G167" s="56" t="n">
        <f aca="false">SUM(G169:G173)</f>
        <v>333706</v>
      </c>
      <c r="H167" s="135"/>
      <c r="I167" s="58"/>
      <c r="J167" s="59" t="n">
        <v>0</v>
      </c>
      <c r="L167" s="59" t="n">
        <v>0</v>
      </c>
    </row>
    <row r="168" customFormat="false" ht="16.5" hidden="false" customHeight="true" outlineLevel="0" collapsed="false">
      <c r="B168" s="134"/>
      <c r="C168" s="216" t="s">
        <v>183</v>
      </c>
      <c r="G168" s="56"/>
      <c r="H168" s="135"/>
      <c r="I168" s="58"/>
      <c r="J168" s="59"/>
      <c r="L168" s="59"/>
    </row>
    <row r="169" customFormat="false" ht="16.5" hidden="false" customHeight="true" outlineLevel="0" collapsed="false">
      <c r="A169" s="129" t="n">
        <f aca="false">A165+1</f>
        <v>71</v>
      </c>
      <c r="B169" s="65" t="n">
        <v>7670001</v>
      </c>
      <c r="C169" s="65" t="s">
        <v>198</v>
      </c>
      <c r="D169" s="66" t="s">
        <v>185</v>
      </c>
      <c r="E169" s="109" t="n">
        <v>2</v>
      </c>
      <c r="F169" s="114" t="n">
        <v>8500</v>
      </c>
      <c r="G169" s="121" t="n">
        <f aca="false">F169*E169</f>
        <v>17000</v>
      </c>
      <c r="H169" s="188" t="s">
        <v>164</v>
      </c>
      <c r="I169" s="223"/>
      <c r="J169" s="224"/>
      <c r="K169" s="219"/>
      <c r="L169" s="219"/>
    </row>
    <row r="170" customFormat="false" ht="18.75" hidden="false" customHeight="true" outlineLevel="0" collapsed="false">
      <c r="A170" s="129" t="n">
        <f aca="false">A169+1</f>
        <v>72</v>
      </c>
      <c r="B170" s="65" t="n">
        <f aca="false">B169+1</f>
        <v>7670002</v>
      </c>
      <c r="C170" s="65" t="s">
        <v>199</v>
      </c>
      <c r="D170" s="66" t="s">
        <v>185</v>
      </c>
      <c r="E170" s="109" t="n">
        <v>1</v>
      </c>
      <c r="F170" s="177" t="n">
        <v>149706</v>
      </c>
      <c r="G170" s="121" t="n">
        <f aca="false">F170*E170</f>
        <v>149706</v>
      </c>
      <c r="H170" s="188" t="s">
        <v>164</v>
      </c>
      <c r="I170" s="223"/>
      <c r="J170" s="224"/>
      <c r="K170" s="219"/>
      <c r="L170" s="219"/>
    </row>
    <row r="171" customFormat="false" ht="18.75" hidden="false" customHeight="true" outlineLevel="0" collapsed="false">
      <c r="A171" s="129" t="n">
        <f aca="false">A170+1</f>
        <v>73</v>
      </c>
      <c r="B171" s="65" t="n">
        <f aca="false">B170+1</f>
        <v>7670003</v>
      </c>
      <c r="C171" s="65" t="s">
        <v>200</v>
      </c>
      <c r="D171" s="66" t="s">
        <v>185</v>
      </c>
      <c r="E171" s="109" t="n">
        <v>1</v>
      </c>
      <c r="F171" s="177" t="n">
        <v>130000</v>
      </c>
      <c r="G171" s="121" t="n">
        <f aca="false">F171*E171</f>
        <v>130000</v>
      </c>
      <c r="H171" s="188" t="s">
        <v>164</v>
      </c>
      <c r="I171" s="223"/>
      <c r="J171" s="224"/>
      <c r="K171" s="219"/>
      <c r="L171" s="219"/>
    </row>
    <row r="172" customFormat="false" ht="26.25" hidden="false" customHeight="true" outlineLevel="0" collapsed="false">
      <c r="A172" s="129" t="n">
        <f aca="false">A171+1</f>
        <v>74</v>
      </c>
      <c r="B172" s="65" t="n">
        <f aca="false">B170+1</f>
        <v>7670003</v>
      </c>
      <c r="C172" s="65" t="s">
        <v>201</v>
      </c>
      <c r="D172" s="66" t="s">
        <v>185</v>
      </c>
      <c r="E172" s="109" t="n">
        <v>2</v>
      </c>
      <c r="F172" s="114" t="n">
        <v>10000</v>
      </c>
      <c r="G172" s="121" t="n">
        <f aca="false">F172*E172</f>
        <v>20000</v>
      </c>
      <c r="H172" s="188" t="s">
        <v>164</v>
      </c>
      <c r="I172" s="223"/>
      <c r="J172" s="224"/>
      <c r="K172" s="219"/>
      <c r="L172" s="219"/>
    </row>
    <row r="173" customFormat="false" ht="16.5" hidden="false" customHeight="true" outlineLevel="0" collapsed="false">
      <c r="A173" s="129" t="n">
        <f aca="false">A172+1</f>
        <v>75</v>
      </c>
      <c r="B173" s="65" t="n">
        <f aca="false">B172+1</f>
        <v>7670004</v>
      </c>
      <c r="C173" s="65" t="s">
        <v>202</v>
      </c>
      <c r="D173" s="66" t="s">
        <v>185</v>
      </c>
      <c r="E173" s="109" t="n">
        <v>2</v>
      </c>
      <c r="F173" s="114" t="n">
        <v>8500</v>
      </c>
      <c r="G173" s="121" t="n">
        <f aca="false">F173*E173</f>
        <v>17000</v>
      </c>
      <c r="H173" s="188" t="s">
        <v>164</v>
      </c>
      <c r="I173" s="223"/>
      <c r="J173" s="224"/>
      <c r="K173" s="219"/>
      <c r="L173" s="219"/>
    </row>
    <row r="175" customFormat="false" ht="16.5" hidden="false" customHeight="true" outlineLevel="0" collapsed="false">
      <c r="C175" s="52" t="s">
        <v>203</v>
      </c>
      <c r="E175" s="184"/>
      <c r="F175" s="184"/>
      <c r="G175" s="56" t="n">
        <f aca="false">SUM(G176:G180)</f>
        <v>34803.3105</v>
      </c>
      <c r="H175" s="135"/>
      <c r="I175" s="58"/>
      <c r="J175" s="59" t="n">
        <v>0</v>
      </c>
      <c r="L175" s="59" t="n">
        <v>0</v>
      </c>
    </row>
    <row r="176" customFormat="false" ht="16.5" hidden="false" customHeight="true" outlineLevel="0" collapsed="false">
      <c r="A176" s="129" t="n">
        <f aca="false">A173+1</f>
        <v>76</v>
      </c>
      <c r="B176" s="65" t="n">
        <v>783801201</v>
      </c>
      <c r="C176" s="65" t="s">
        <v>204</v>
      </c>
      <c r="D176" s="194" t="s">
        <v>33</v>
      </c>
      <c r="E176" s="109" t="n">
        <v>77.34069</v>
      </c>
      <c r="F176" s="220" t="n">
        <v>150</v>
      </c>
      <c r="G176" s="121" t="n">
        <f aca="false">F176*E176</f>
        <v>11601.1035</v>
      </c>
      <c r="H176" s="70" t="s">
        <v>21</v>
      </c>
      <c r="I176" s="223"/>
      <c r="J176" s="224"/>
      <c r="K176" s="219"/>
      <c r="L176" s="219"/>
    </row>
    <row r="177" customFormat="false" ht="16.5" hidden="false" customHeight="true" outlineLevel="0" collapsed="false">
      <c r="A177" s="129"/>
      <c r="B177" s="78" t="s">
        <v>205</v>
      </c>
      <c r="C177" s="78" t="s">
        <v>206</v>
      </c>
      <c r="D177" s="225" t="s">
        <v>110</v>
      </c>
      <c r="E177" s="226" t="n">
        <v>49.34069</v>
      </c>
      <c r="F177" s="220"/>
      <c r="G177" s="121"/>
      <c r="H177" s="188"/>
      <c r="I177" s="223"/>
      <c r="J177" s="224"/>
      <c r="K177" s="219"/>
      <c r="L177" s="219"/>
    </row>
    <row r="178" customFormat="false" ht="16.5" hidden="false" customHeight="true" outlineLevel="0" collapsed="false">
      <c r="A178" s="129"/>
      <c r="B178" s="78" t="s">
        <v>207</v>
      </c>
      <c r="C178" s="78" t="s">
        <v>208</v>
      </c>
      <c r="D178" s="225" t="s">
        <v>110</v>
      </c>
      <c r="E178" s="226" t="n">
        <v>28</v>
      </c>
      <c r="F178" s="220"/>
      <c r="G178" s="121"/>
      <c r="H178" s="188"/>
      <c r="I178" s="223"/>
      <c r="J178" s="224"/>
      <c r="K178" s="219"/>
      <c r="L178" s="219"/>
    </row>
    <row r="179" customFormat="false" ht="16.5" hidden="false" customHeight="true" outlineLevel="0" collapsed="false">
      <c r="A179" s="129" t="n">
        <f aca="false">A176+1</f>
        <v>77</v>
      </c>
      <c r="B179" s="65" t="n">
        <v>783801203</v>
      </c>
      <c r="C179" s="65" t="s">
        <v>209</v>
      </c>
      <c r="D179" s="194" t="s">
        <v>33</v>
      </c>
      <c r="E179" s="109" t="n">
        <v>77.34069</v>
      </c>
      <c r="F179" s="220" t="n">
        <v>150</v>
      </c>
      <c r="G179" s="121" t="n">
        <f aca="false">F179*E179</f>
        <v>11601.1035</v>
      </c>
      <c r="H179" s="70" t="s">
        <v>21</v>
      </c>
      <c r="I179" s="223"/>
      <c r="J179" s="224"/>
      <c r="K179" s="219"/>
      <c r="L179" s="219"/>
    </row>
    <row r="180" customFormat="false" ht="26.25" hidden="false" customHeight="true" outlineLevel="0" collapsed="false">
      <c r="A180" s="129" t="n">
        <f aca="false">A179+1</f>
        <v>78</v>
      </c>
      <c r="B180" s="65" t="n">
        <v>783826605</v>
      </c>
      <c r="C180" s="65" t="s">
        <v>210</v>
      </c>
      <c r="D180" s="194" t="s">
        <v>33</v>
      </c>
      <c r="E180" s="109" t="n">
        <v>77.34069</v>
      </c>
      <c r="F180" s="220" t="n">
        <v>150</v>
      </c>
      <c r="G180" s="121" t="n">
        <f aca="false">F180*E180</f>
        <v>11601.1035</v>
      </c>
      <c r="H180" s="70" t="s">
        <v>21</v>
      </c>
      <c r="I180" s="223"/>
      <c r="J180" s="224"/>
      <c r="K180" s="219"/>
      <c r="L180" s="219"/>
    </row>
  </sheetData>
  <printOptions headings="false" gridLines="false" gridLinesSet="true" horizontalCentered="false" verticalCentered="false"/>
  <pageMargins left="0.590277777777778" right="0.472222222222222" top="0.354166666666667" bottom="0.520138888888889" header="0.511805555555555" footer="0.229861111111111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92D050"/>
    <pageSetUpPr fitToPage="false"/>
  </sheetPr>
  <dimension ref="A1:Z68"/>
  <sheetViews>
    <sheetView showFormulas="false" showGridLines="true" showRowColHeaders="true" showZeros="true" rightToLeft="false" tabSelected="false" showOutlineSymbols="true" defaultGridColor="true" view="pageBreakPreview" topLeftCell="A52" colorId="64" zoomScale="100" zoomScaleNormal="100" zoomScalePageLayoutView="100" workbookViewId="0">
      <selection pane="topLeft" activeCell="O60" activeCellId="0" sqref="O60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6.42"/>
    <col collapsed="false" customWidth="true" hidden="false" outlineLevel="0" max="2" min="2" style="0" width="13.14"/>
    <col collapsed="false" customWidth="true" hidden="false" outlineLevel="0" max="3" min="3" style="0" width="61.99"/>
    <col collapsed="false" customWidth="true" hidden="false" outlineLevel="0" max="4" min="4" style="0" width="8.4"/>
    <col collapsed="false" customWidth="true" hidden="false" outlineLevel="0" max="6" min="6" style="0" width="10.85"/>
    <col collapsed="false" customWidth="true" hidden="false" outlineLevel="0" max="7" min="7" style="0" width="16.87"/>
  </cols>
  <sheetData>
    <row r="1" s="18" customFormat="true" ht="16.5" hidden="false" customHeight="true" outlineLevel="0" collapsed="false">
      <c r="A1" s="4" t="s">
        <v>211</v>
      </c>
      <c r="B1" s="5"/>
      <c r="C1" s="6"/>
      <c r="D1" s="7"/>
      <c r="E1" s="8" t="s">
        <v>1</v>
      </c>
      <c r="F1" s="9"/>
      <c r="G1" s="10" t="s">
        <v>212</v>
      </c>
      <c r="H1" s="11"/>
      <c r="I1" s="12"/>
      <c r="J1" s="13"/>
      <c r="K1" s="14"/>
      <c r="L1" s="15"/>
      <c r="M1" s="17"/>
      <c r="N1" s="16"/>
      <c r="O1" s="17"/>
      <c r="P1" s="17"/>
      <c r="Q1" s="17"/>
      <c r="R1" s="17"/>
      <c r="S1" s="17"/>
      <c r="T1" s="17"/>
      <c r="U1" s="17"/>
      <c r="V1" s="17"/>
      <c r="W1" s="17"/>
      <c r="X1" s="17"/>
    </row>
    <row r="2" s="18" customFormat="true" ht="16.5" hidden="false" customHeight="true" outlineLevel="0" collapsed="false">
      <c r="A2" s="19" t="s">
        <v>3</v>
      </c>
      <c r="B2" s="20"/>
      <c r="C2" s="21"/>
      <c r="D2" s="22"/>
      <c r="E2" s="23" t="s">
        <v>213</v>
      </c>
      <c r="F2" s="24"/>
      <c r="G2" s="25"/>
      <c r="H2" s="26"/>
      <c r="I2" s="27"/>
      <c r="J2" s="28"/>
      <c r="K2" s="29"/>
      <c r="L2" s="30"/>
      <c r="M2" s="17"/>
      <c r="N2" s="16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="18" customFormat="true" ht="16.5" hidden="false" customHeight="true" outlineLevel="0" collapsed="false">
      <c r="A3" s="31" t="s">
        <v>5</v>
      </c>
      <c r="B3" s="32" t="s">
        <v>6</v>
      </c>
      <c r="C3" s="33" t="s">
        <v>7</v>
      </c>
      <c r="D3" s="32" t="s">
        <v>8</v>
      </c>
      <c r="E3" s="34" t="s">
        <v>9</v>
      </c>
      <c r="F3" s="35" t="s">
        <v>10</v>
      </c>
      <c r="G3" s="36" t="s">
        <v>11</v>
      </c>
      <c r="H3" s="37" t="s">
        <v>12</v>
      </c>
      <c r="I3" s="38" t="s">
        <v>13</v>
      </c>
      <c r="J3" s="39" t="s">
        <v>14</v>
      </c>
      <c r="K3" s="40" t="s">
        <v>15</v>
      </c>
      <c r="L3" s="37" t="s">
        <v>16</v>
      </c>
      <c r="M3" s="42"/>
      <c r="N3" s="41"/>
      <c r="O3" s="42"/>
      <c r="P3" s="42"/>
      <c r="Q3" s="42"/>
      <c r="R3" s="42"/>
      <c r="S3" s="42"/>
      <c r="T3" s="42"/>
      <c r="U3" s="42"/>
      <c r="V3" s="42"/>
      <c r="W3" s="42"/>
      <c r="X3" s="42"/>
      <c r="Y3" s="43"/>
      <c r="Z3" s="43"/>
    </row>
    <row r="4" s="18" customFormat="true" ht="4.5" hidden="false" customHeight="true" outlineLevel="0" collapsed="false">
      <c r="A4" s="227"/>
      <c r="B4" s="227"/>
      <c r="C4" s="228"/>
      <c r="D4" s="227"/>
      <c r="E4" s="229"/>
      <c r="F4" s="230"/>
      <c r="G4" s="231"/>
      <c r="H4" s="227"/>
      <c r="I4" s="232"/>
      <c r="J4" s="233"/>
      <c r="K4" s="234"/>
      <c r="L4" s="227"/>
      <c r="M4" s="42"/>
      <c r="N4" s="41"/>
      <c r="O4" s="42"/>
      <c r="P4" s="42"/>
      <c r="Q4" s="42"/>
      <c r="R4" s="42"/>
      <c r="S4" s="42"/>
      <c r="T4" s="42"/>
      <c r="U4" s="42"/>
      <c r="V4" s="42"/>
      <c r="W4" s="42"/>
      <c r="X4" s="42"/>
      <c r="Y4" s="43"/>
      <c r="Z4" s="43"/>
    </row>
    <row r="5" s="18" customFormat="true" ht="21" hidden="false" customHeight="true" outlineLevel="0" collapsed="false">
      <c r="B5" s="52"/>
      <c r="C5" s="235" t="s">
        <v>213</v>
      </c>
      <c r="D5" s="53"/>
      <c r="E5" s="54"/>
      <c r="F5" s="55"/>
      <c r="G5" s="236"/>
      <c r="H5" s="57"/>
      <c r="I5" s="58"/>
      <c r="J5" s="58"/>
      <c r="K5" s="58"/>
      <c r="L5" s="58"/>
      <c r="M5" s="59"/>
      <c r="N5" s="61"/>
      <c r="O5" s="62"/>
      <c r="P5" s="62"/>
      <c r="Q5" s="62"/>
      <c r="R5" s="62"/>
      <c r="S5" s="62"/>
      <c r="T5" s="62"/>
      <c r="U5" s="62"/>
      <c r="V5" s="62"/>
      <c r="W5" s="62"/>
      <c r="X5" s="62"/>
      <c r="Y5" s="63"/>
      <c r="Z5" s="63"/>
    </row>
    <row r="6" s="18" customFormat="true" ht="21" hidden="false" customHeight="true" outlineLevel="0" collapsed="false">
      <c r="B6" s="52"/>
      <c r="C6" s="235" t="s">
        <v>214</v>
      </c>
      <c r="D6" s="53"/>
      <c r="E6" s="54"/>
      <c r="F6" s="55"/>
      <c r="G6" s="236" t="n">
        <f aca="false">SUM(G7:G8)</f>
        <v>28087.5</v>
      </c>
      <c r="H6" s="57"/>
      <c r="I6" s="58"/>
      <c r="J6" s="59" t="n">
        <f aca="false">SUM(J7:J8)</f>
        <v>0</v>
      </c>
      <c r="K6" s="60"/>
      <c r="L6" s="59" t="n">
        <f aca="false">SUM(L7:L8)</f>
        <v>0</v>
      </c>
      <c r="M6" s="59"/>
      <c r="N6" s="61"/>
      <c r="O6" s="62"/>
      <c r="P6" s="62"/>
      <c r="Q6" s="62"/>
      <c r="R6" s="62"/>
      <c r="S6" s="62"/>
      <c r="T6" s="62"/>
      <c r="U6" s="62"/>
      <c r="V6" s="62"/>
      <c r="W6" s="62"/>
      <c r="X6" s="62"/>
      <c r="Y6" s="63"/>
      <c r="Z6" s="63"/>
    </row>
    <row r="7" s="192" customFormat="true" ht="29.25" hidden="false" customHeight="true" outlineLevel="0" collapsed="false">
      <c r="A7" s="237" t="n">
        <v>1</v>
      </c>
      <c r="B7" s="65" t="n">
        <v>111211101</v>
      </c>
      <c r="C7" s="65" t="s">
        <v>215</v>
      </c>
      <c r="D7" s="124" t="s">
        <v>94</v>
      </c>
      <c r="E7" s="114" t="n">
        <v>299.5</v>
      </c>
      <c r="F7" s="133" t="n">
        <v>75</v>
      </c>
      <c r="G7" s="69" t="n">
        <f aca="false">E7*F7</f>
        <v>22462.5</v>
      </c>
      <c r="H7" s="70" t="s">
        <v>21</v>
      </c>
      <c r="I7" s="89" t="n">
        <v>0</v>
      </c>
      <c r="J7" s="72" t="n">
        <f aca="false">I7*E7</f>
        <v>0</v>
      </c>
      <c r="K7" s="89" t="n">
        <v>0</v>
      </c>
      <c r="L7" s="73" t="n">
        <f aca="false">K7*E7</f>
        <v>0</v>
      </c>
    </row>
    <row r="8" s="192" customFormat="true" ht="29.25" hidden="false" customHeight="true" outlineLevel="0" collapsed="false">
      <c r="A8" s="237" t="n">
        <f aca="false">A7+1</f>
        <v>2</v>
      </c>
      <c r="B8" s="65" t="n">
        <v>112201113</v>
      </c>
      <c r="C8" s="65" t="s">
        <v>216</v>
      </c>
      <c r="D8" s="66" t="s">
        <v>217</v>
      </c>
      <c r="E8" s="220" t="n">
        <v>15</v>
      </c>
      <c r="F8" s="133" t="n">
        <v>375</v>
      </c>
      <c r="G8" s="69" t="n">
        <f aca="false">E8*F8</f>
        <v>5625</v>
      </c>
      <c r="H8" s="70" t="s">
        <v>21</v>
      </c>
      <c r="I8" s="89" t="n">
        <v>0</v>
      </c>
      <c r="J8" s="72" t="n">
        <f aca="false">'[4]lavičky beton'!E51*I8</f>
        <v>0</v>
      </c>
      <c r="K8" s="89" t="n">
        <v>0</v>
      </c>
      <c r="L8" s="73" t="n">
        <f aca="false">K8*E8</f>
        <v>0</v>
      </c>
    </row>
    <row r="9" s="18" customFormat="true" ht="10.5" hidden="false" customHeight="true" outlineLevel="0" collapsed="false">
      <c r="B9" s="52"/>
      <c r="C9" s="235"/>
      <c r="D9" s="53"/>
      <c r="E9" s="54"/>
      <c r="F9" s="55"/>
      <c r="G9" s="56"/>
      <c r="H9" s="57"/>
      <c r="I9" s="58"/>
      <c r="J9" s="59"/>
      <c r="K9" s="60"/>
      <c r="L9" s="59"/>
      <c r="M9" s="59"/>
      <c r="N9" s="61"/>
      <c r="O9" s="62"/>
      <c r="P9" s="62"/>
      <c r="Q9" s="62"/>
      <c r="R9" s="62"/>
      <c r="S9" s="62"/>
      <c r="T9" s="62"/>
      <c r="U9" s="62"/>
      <c r="V9" s="62"/>
      <c r="W9" s="62"/>
      <c r="X9" s="62"/>
      <c r="Y9" s="63"/>
      <c r="Z9" s="63"/>
    </row>
    <row r="10" customFormat="false" ht="15" hidden="false" customHeight="false" outlineLevel="0" collapsed="false">
      <c r="C10" s="235" t="s">
        <v>218</v>
      </c>
      <c r="D10" s="238"/>
      <c r="E10" s="238"/>
      <c r="F10" s="239"/>
      <c r="G10" s="236" t="n">
        <f aca="false">SUM(G11:G13)</f>
        <v>32760</v>
      </c>
      <c r="J10" s="59" t="n">
        <f aca="false">SUM(J11:J12)</f>
        <v>0</v>
      </c>
      <c r="K10" s="60"/>
      <c r="L10" s="59" t="n">
        <f aca="false">SUM(L11:L35)</f>
        <v>0</v>
      </c>
    </row>
    <row r="11" s="18" customFormat="true" ht="39" hidden="false" customHeight="true" outlineLevel="0" collapsed="false">
      <c r="A11" s="237" t="n">
        <f aca="false">A8+1</f>
        <v>3</v>
      </c>
      <c r="B11" s="65" t="n">
        <v>132251255</v>
      </c>
      <c r="C11" s="65" t="s">
        <v>219</v>
      </c>
      <c r="D11" s="240" t="s">
        <v>90</v>
      </c>
      <c r="E11" s="109" t="n">
        <v>72.8</v>
      </c>
      <c r="F11" s="114" t="n">
        <v>200</v>
      </c>
      <c r="G11" s="69" t="n">
        <f aca="false">E11*F11</f>
        <v>14560</v>
      </c>
      <c r="H11" s="70" t="s">
        <v>21</v>
      </c>
      <c r="I11" s="137" t="n">
        <v>0</v>
      </c>
      <c r="J11" s="72" t="n">
        <f aca="false">E11*I11</f>
        <v>0</v>
      </c>
      <c r="K11" s="71" t="n">
        <v>0</v>
      </c>
      <c r="L11" s="73" t="n">
        <f aca="false">E11*K11</f>
        <v>0</v>
      </c>
      <c r="M11" s="59"/>
      <c r="N11" s="61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3"/>
      <c r="Z11" s="63"/>
    </row>
    <row r="12" s="18" customFormat="true" ht="39" hidden="false" customHeight="true" outlineLevel="0" collapsed="false">
      <c r="A12" s="237" t="n">
        <f aca="false">A11+1</f>
        <v>4</v>
      </c>
      <c r="B12" s="65" t="n">
        <v>132212211</v>
      </c>
      <c r="C12" s="65" t="s">
        <v>220</v>
      </c>
      <c r="D12" s="240" t="s">
        <v>90</v>
      </c>
      <c r="E12" s="109" t="n">
        <v>18.2</v>
      </c>
      <c r="F12" s="114" t="n">
        <v>1000</v>
      </c>
      <c r="G12" s="69" t="n">
        <f aca="false">E12*F12</f>
        <v>18200</v>
      </c>
      <c r="H12" s="70" t="s">
        <v>21</v>
      </c>
      <c r="I12" s="137" t="n">
        <v>0</v>
      </c>
      <c r="J12" s="72" t="n">
        <f aca="false">E12*I12</f>
        <v>0</v>
      </c>
      <c r="K12" s="71" t="n">
        <v>0</v>
      </c>
      <c r="L12" s="73" t="n">
        <f aca="false">E12*K12</f>
        <v>0</v>
      </c>
      <c r="M12" s="59"/>
      <c r="N12" s="61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3"/>
      <c r="Z12" s="63"/>
    </row>
    <row r="13" s="18" customFormat="true" ht="15" hidden="false" customHeight="true" outlineLevel="0" collapsed="false">
      <c r="A13" s="237"/>
      <c r="B13" s="65"/>
      <c r="C13" s="207" t="s">
        <v>221</v>
      </c>
      <c r="D13" s="241" t="s">
        <v>90</v>
      </c>
      <c r="E13" s="147" t="n">
        <v>91</v>
      </c>
      <c r="F13" s="242"/>
      <c r="G13" s="65"/>
      <c r="H13" s="65"/>
      <c r="I13" s="65"/>
      <c r="J13" s="65"/>
      <c r="K13" s="65"/>
      <c r="L13" s="65"/>
      <c r="M13" s="59"/>
      <c r="N13" s="61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3"/>
      <c r="Z13" s="63"/>
    </row>
    <row r="14" s="18" customFormat="true" ht="15.75" hidden="false" customHeight="true" outlineLevel="0" collapsed="false">
      <c r="B14" s="52"/>
      <c r="C14" s="235"/>
      <c r="D14" s="53"/>
      <c r="E14" s="54"/>
      <c r="F14" s="55"/>
      <c r="G14" s="56"/>
      <c r="H14" s="57"/>
      <c r="I14" s="58"/>
      <c r="J14" s="59"/>
      <c r="K14" s="60"/>
      <c r="L14" s="59"/>
      <c r="M14" s="59"/>
      <c r="N14" s="61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3"/>
      <c r="Z14" s="63"/>
    </row>
    <row r="15" customFormat="false" ht="15" hidden="false" customHeight="false" outlineLevel="0" collapsed="false">
      <c r="C15" s="235" t="s">
        <v>222</v>
      </c>
      <c r="D15" s="238"/>
      <c r="E15" s="238"/>
      <c r="F15" s="238"/>
      <c r="G15" s="236" t="n">
        <f aca="false">SUM(G16:G43)</f>
        <v>1140388.234375</v>
      </c>
      <c r="J15" s="59" t="n">
        <f aca="false">SUM(J16:J43)</f>
        <v>43.09825</v>
      </c>
      <c r="K15" s="60"/>
      <c r="L15" s="59" t="n">
        <f aca="false">SUM(L16:L43)</f>
        <v>0</v>
      </c>
    </row>
    <row r="16" s="192" customFormat="true" ht="30" hidden="false" customHeight="true" outlineLevel="0" collapsed="false">
      <c r="A16" s="237" t="n">
        <f aca="false">A12+1</f>
        <v>5</v>
      </c>
      <c r="B16" s="65" t="n">
        <v>184102115</v>
      </c>
      <c r="C16" s="65" t="s">
        <v>223</v>
      </c>
      <c r="D16" s="66" t="s">
        <v>217</v>
      </c>
      <c r="E16" s="67" t="n">
        <v>34</v>
      </c>
      <c r="F16" s="68" t="n">
        <v>956.8</v>
      </c>
      <c r="G16" s="69" t="n">
        <f aca="false">E16*F16</f>
        <v>32531.2</v>
      </c>
      <c r="H16" s="70" t="s">
        <v>21</v>
      </c>
      <c r="I16" s="89" t="n">
        <v>0</v>
      </c>
      <c r="J16" s="72" t="n">
        <f aca="false">E16*I16</f>
        <v>0</v>
      </c>
      <c r="K16" s="89" t="n">
        <v>0</v>
      </c>
      <c r="L16" s="73" t="n">
        <f aca="false">E16*K16</f>
        <v>0</v>
      </c>
    </row>
    <row r="17" s="192" customFormat="true" ht="17.25" hidden="false" customHeight="true" outlineLevel="0" collapsed="false">
      <c r="A17" s="237" t="n">
        <f aca="false">A16+1</f>
        <v>6</v>
      </c>
      <c r="B17" s="243" t="n">
        <v>1841010</v>
      </c>
      <c r="C17" s="244" t="s">
        <v>224</v>
      </c>
      <c r="D17" s="245" t="s">
        <v>187</v>
      </c>
      <c r="E17" s="243" t="n">
        <v>9</v>
      </c>
      <c r="F17" s="246" t="n">
        <v>8682.5</v>
      </c>
      <c r="G17" s="247" t="n">
        <f aca="false">E17*F17</f>
        <v>78142.5</v>
      </c>
      <c r="H17" s="248" t="s">
        <v>225</v>
      </c>
      <c r="I17" s="71" t="n">
        <v>0</v>
      </c>
      <c r="J17" s="72" t="n">
        <f aca="false">E17*I17</f>
        <v>0</v>
      </c>
      <c r="K17" s="71" t="n">
        <v>0</v>
      </c>
      <c r="L17" s="73" t="n">
        <f aca="false">E18*K17</f>
        <v>0</v>
      </c>
    </row>
    <row r="18" s="192" customFormat="true" ht="17.25" hidden="false" customHeight="true" outlineLevel="0" collapsed="false">
      <c r="A18" s="237" t="n">
        <f aca="false">A17+1</f>
        <v>7</v>
      </c>
      <c r="B18" s="243" t="n">
        <f aca="false">B17+1</f>
        <v>1841011</v>
      </c>
      <c r="C18" s="244" t="s">
        <v>226</v>
      </c>
      <c r="D18" s="245" t="s">
        <v>187</v>
      </c>
      <c r="E18" s="243" t="n">
        <v>5</v>
      </c>
      <c r="F18" s="246" t="n">
        <v>4324</v>
      </c>
      <c r="G18" s="247" t="n">
        <f aca="false">E18*F18</f>
        <v>21620</v>
      </c>
      <c r="H18" s="248" t="s">
        <v>225</v>
      </c>
      <c r="I18" s="71" t="n">
        <v>0</v>
      </c>
      <c r="J18" s="72" t="n">
        <f aca="false">E18*I18</f>
        <v>0</v>
      </c>
      <c r="K18" s="71" t="n">
        <v>0</v>
      </c>
      <c r="L18" s="73" t="n">
        <f aca="false">E19*K18</f>
        <v>0</v>
      </c>
    </row>
    <row r="19" s="192" customFormat="true" ht="17.25" hidden="false" customHeight="true" outlineLevel="0" collapsed="false">
      <c r="A19" s="237" t="n">
        <f aca="false">A18+1</f>
        <v>8</v>
      </c>
      <c r="B19" s="243" t="n">
        <f aca="false">B18+1</f>
        <v>1841012</v>
      </c>
      <c r="C19" s="244" t="s">
        <v>227</v>
      </c>
      <c r="D19" s="245" t="s">
        <v>187</v>
      </c>
      <c r="E19" s="243" t="n">
        <v>3</v>
      </c>
      <c r="F19" s="246" t="n">
        <v>5784.5</v>
      </c>
      <c r="G19" s="247" t="n">
        <f aca="false">E19*F19</f>
        <v>17353.5</v>
      </c>
      <c r="H19" s="248" t="s">
        <v>225</v>
      </c>
      <c r="I19" s="71" t="n">
        <v>0</v>
      </c>
      <c r="J19" s="72" t="n">
        <f aca="false">E19*I19</f>
        <v>0</v>
      </c>
      <c r="K19" s="71" t="n">
        <v>0</v>
      </c>
      <c r="L19" s="73" t="n">
        <f aca="false">E23*K19</f>
        <v>0</v>
      </c>
    </row>
    <row r="20" s="192" customFormat="true" ht="17.25" hidden="false" customHeight="true" outlineLevel="0" collapsed="false">
      <c r="A20" s="237" t="n">
        <f aca="false">A19+1</f>
        <v>9</v>
      </c>
      <c r="B20" s="243" t="n">
        <f aca="false">B19+1</f>
        <v>1841013</v>
      </c>
      <c r="C20" s="244" t="s">
        <v>228</v>
      </c>
      <c r="D20" s="245" t="s">
        <v>187</v>
      </c>
      <c r="E20" s="243" t="n">
        <v>2</v>
      </c>
      <c r="F20" s="246" t="n">
        <v>37225.5</v>
      </c>
      <c r="G20" s="247" t="n">
        <f aca="false">E20*F20</f>
        <v>74451</v>
      </c>
      <c r="H20" s="248" t="s">
        <v>225</v>
      </c>
      <c r="I20" s="71" t="n">
        <v>0</v>
      </c>
      <c r="J20" s="72" t="n">
        <f aca="false">E20*I20</f>
        <v>0</v>
      </c>
      <c r="K20" s="71" t="n">
        <v>0</v>
      </c>
      <c r="L20" s="73" t="n">
        <f aca="false">E24*K20</f>
        <v>0</v>
      </c>
    </row>
    <row r="21" s="192" customFormat="true" ht="17.25" hidden="false" customHeight="true" outlineLevel="0" collapsed="false">
      <c r="A21" s="237" t="n">
        <f aca="false">A20+1</f>
        <v>10</v>
      </c>
      <c r="B21" s="243" t="n">
        <f aca="false">B20+1</f>
        <v>1841014</v>
      </c>
      <c r="C21" s="244" t="s">
        <v>229</v>
      </c>
      <c r="D21" s="245" t="s">
        <v>187</v>
      </c>
      <c r="E21" s="243" t="n">
        <v>9</v>
      </c>
      <c r="F21" s="246" t="n">
        <v>22275.5</v>
      </c>
      <c r="G21" s="247" t="n">
        <f aca="false">E21*F21</f>
        <v>200479.5</v>
      </c>
      <c r="H21" s="248" t="s">
        <v>225</v>
      </c>
      <c r="I21" s="71" t="n">
        <v>0</v>
      </c>
      <c r="J21" s="72" t="n">
        <f aca="false">E21*I21</f>
        <v>0</v>
      </c>
      <c r="K21" s="71" t="n">
        <v>0</v>
      </c>
      <c r="L21" s="73" t="n">
        <f aca="false">E25*K21</f>
        <v>0</v>
      </c>
    </row>
    <row r="22" s="192" customFormat="true" ht="17.25" hidden="false" customHeight="true" outlineLevel="0" collapsed="false">
      <c r="A22" s="237" t="n">
        <f aca="false">A21+1</f>
        <v>11</v>
      </c>
      <c r="B22" s="243" t="n">
        <f aca="false">B21+1</f>
        <v>1841015</v>
      </c>
      <c r="C22" s="244" t="s">
        <v>230</v>
      </c>
      <c r="D22" s="245" t="s">
        <v>187</v>
      </c>
      <c r="E22" s="243" t="n">
        <v>4</v>
      </c>
      <c r="F22" s="246" t="n">
        <v>5784.5</v>
      </c>
      <c r="G22" s="247" t="n">
        <f aca="false">E22*F22</f>
        <v>23138</v>
      </c>
      <c r="H22" s="248" t="s">
        <v>225</v>
      </c>
      <c r="I22" s="71" t="n">
        <v>0</v>
      </c>
      <c r="J22" s="72" t="n">
        <f aca="false">E22*I22</f>
        <v>0</v>
      </c>
      <c r="K22" s="71" t="n">
        <v>0</v>
      </c>
      <c r="L22" s="73" t="n">
        <f aca="false">E26*K22</f>
        <v>0</v>
      </c>
    </row>
    <row r="23" s="192" customFormat="true" ht="17.25" hidden="false" customHeight="true" outlineLevel="0" collapsed="false">
      <c r="A23" s="237" t="n">
        <f aca="false">A22+1</f>
        <v>12</v>
      </c>
      <c r="B23" s="243" t="n">
        <f aca="false">B22+1</f>
        <v>1841016</v>
      </c>
      <c r="C23" s="244" t="s">
        <v>231</v>
      </c>
      <c r="D23" s="245" t="s">
        <v>187</v>
      </c>
      <c r="E23" s="243" t="n">
        <v>2</v>
      </c>
      <c r="F23" s="246" t="n">
        <v>5784.5</v>
      </c>
      <c r="G23" s="247" t="n">
        <f aca="false">E23*F23</f>
        <v>11569</v>
      </c>
      <c r="H23" s="248" t="s">
        <v>225</v>
      </c>
      <c r="I23" s="71" t="n">
        <v>0</v>
      </c>
      <c r="J23" s="72" t="n">
        <f aca="false">E23*I23</f>
        <v>0</v>
      </c>
      <c r="K23" s="71" t="n">
        <v>0</v>
      </c>
      <c r="L23" s="73" t="n">
        <f aca="false">E27*K23</f>
        <v>0</v>
      </c>
    </row>
    <row r="24" s="192" customFormat="true" ht="24.75" hidden="false" customHeight="true" outlineLevel="0" collapsed="false">
      <c r="A24" s="237" t="n">
        <f aca="false">A23+1</f>
        <v>13</v>
      </c>
      <c r="B24" s="65" t="n">
        <v>184102113</v>
      </c>
      <c r="C24" s="65" t="s">
        <v>232</v>
      </c>
      <c r="D24" s="66" t="s">
        <v>217</v>
      </c>
      <c r="E24" s="67" t="n">
        <v>91</v>
      </c>
      <c r="F24" s="68" t="n">
        <v>418.22</v>
      </c>
      <c r="G24" s="69" t="n">
        <f aca="false">E24*F24</f>
        <v>38058.02</v>
      </c>
      <c r="H24" s="70" t="s">
        <v>21</v>
      </c>
      <c r="I24" s="71" t="n">
        <v>0</v>
      </c>
      <c r="J24" s="72" t="n">
        <f aca="false">E24*I24</f>
        <v>0</v>
      </c>
      <c r="K24" s="71" t="n">
        <v>0</v>
      </c>
      <c r="L24" s="73" t="n">
        <f aca="false">E28*K24</f>
        <v>0</v>
      </c>
    </row>
    <row r="25" s="192" customFormat="true" ht="15" hidden="false" customHeight="false" outlineLevel="0" collapsed="false">
      <c r="A25" s="237" t="n">
        <f aca="false">A24+1</f>
        <v>14</v>
      </c>
      <c r="B25" s="243" t="n">
        <f aca="false">B23+1</f>
        <v>1841017</v>
      </c>
      <c r="C25" s="249" t="s">
        <v>233</v>
      </c>
      <c r="D25" s="245" t="s">
        <v>187</v>
      </c>
      <c r="E25" s="250" t="n">
        <v>7</v>
      </c>
      <c r="F25" s="251" t="n">
        <v>10764</v>
      </c>
      <c r="G25" s="247" t="n">
        <f aca="false">E25*F25</f>
        <v>75348</v>
      </c>
      <c r="H25" s="248" t="s">
        <v>225</v>
      </c>
      <c r="I25" s="71" t="n">
        <v>0</v>
      </c>
      <c r="J25" s="72" t="n">
        <f aca="false">E25*I25</f>
        <v>0</v>
      </c>
      <c r="K25" s="71" t="n">
        <v>0</v>
      </c>
      <c r="L25" s="73" t="n">
        <f aca="false">E29*K25</f>
        <v>0</v>
      </c>
    </row>
    <row r="26" s="192" customFormat="true" ht="15" hidden="false" customHeight="false" outlineLevel="0" collapsed="false">
      <c r="A26" s="237" t="n">
        <f aca="false">A25+1</f>
        <v>15</v>
      </c>
      <c r="B26" s="243" t="n">
        <f aca="false">B25+1</f>
        <v>1841018</v>
      </c>
      <c r="C26" s="249" t="s">
        <v>234</v>
      </c>
      <c r="D26" s="245" t="s">
        <v>187</v>
      </c>
      <c r="E26" s="250" t="n">
        <v>29</v>
      </c>
      <c r="F26" s="251" t="n">
        <v>6394</v>
      </c>
      <c r="G26" s="247" t="n">
        <f aca="false">E26*F26</f>
        <v>185426</v>
      </c>
      <c r="H26" s="248" t="s">
        <v>225</v>
      </c>
      <c r="I26" s="71" t="n">
        <v>0</v>
      </c>
      <c r="J26" s="72" t="n">
        <f aca="false">E26*I26</f>
        <v>0</v>
      </c>
      <c r="K26" s="71" t="n">
        <v>0</v>
      </c>
      <c r="L26" s="73" t="n">
        <f aca="false">E30*K26</f>
        <v>0</v>
      </c>
    </row>
    <row r="27" s="192" customFormat="true" ht="15" hidden="false" customHeight="false" outlineLevel="0" collapsed="false">
      <c r="A27" s="237" t="n">
        <f aca="false">A26+1</f>
        <v>16</v>
      </c>
      <c r="B27" s="243" t="n">
        <f aca="false">B26+1</f>
        <v>1841019</v>
      </c>
      <c r="C27" s="249" t="s">
        <v>235</v>
      </c>
      <c r="D27" s="245" t="s">
        <v>187</v>
      </c>
      <c r="E27" s="250" t="n">
        <v>55</v>
      </c>
      <c r="F27" s="251" t="n">
        <v>540.5</v>
      </c>
      <c r="G27" s="247" t="n">
        <f aca="false">E27*F27</f>
        <v>29727.5</v>
      </c>
      <c r="H27" s="248" t="s">
        <v>225</v>
      </c>
      <c r="I27" s="71" t="n">
        <v>0</v>
      </c>
      <c r="J27" s="72" t="n">
        <f aca="false">E27*I27</f>
        <v>0</v>
      </c>
      <c r="K27" s="71" t="n">
        <v>0</v>
      </c>
      <c r="L27" s="73" t="n">
        <f aca="false">E32*K27</f>
        <v>0</v>
      </c>
    </row>
    <row r="28" s="192" customFormat="true" ht="24.75" hidden="false" customHeight="true" outlineLevel="0" collapsed="false">
      <c r="A28" s="237" t="n">
        <f aca="false">A27+1</f>
        <v>17</v>
      </c>
      <c r="B28" s="65" t="n">
        <v>174111101</v>
      </c>
      <c r="C28" s="65" t="s">
        <v>236</v>
      </c>
      <c r="D28" s="240" t="s">
        <v>90</v>
      </c>
      <c r="E28" s="109" t="n">
        <v>76.9</v>
      </c>
      <c r="F28" s="109" t="n">
        <v>408.25</v>
      </c>
      <c r="G28" s="69" t="n">
        <f aca="false">E28*F28</f>
        <v>31394.425</v>
      </c>
      <c r="H28" s="70" t="s">
        <v>21</v>
      </c>
      <c r="I28" s="71" t="n">
        <v>0</v>
      </c>
      <c r="J28" s="72" t="n">
        <f aca="false">E28*I28</f>
        <v>0</v>
      </c>
      <c r="K28" s="71" t="n">
        <v>0</v>
      </c>
      <c r="L28" s="73" t="n">
        <f aca="false">E33*K28</f>
        <v>0</v>
      </c>
    </row>
    <row r="29" s="192" customFormat="true" ht="17.25" hidden="false" customHeight="true" outlineLevel="0" collapsed="false">
      <c r="A29" s="237" t="n">
        <f aca="false">A28+1</f>
        <v>18</v>
      </c>
      <c r="B29" s="243" t="n">
        <f aca="false">B27+1</f>
        <v>1841020</v>
      </c>
      <c r="C29" s="252" t="s">
        <v>237</v>
      </c>
      <c r="D29" s="245" t="s">
        <v>90</v>
      </c>
      <c r="E29" s="253" t="n">
        <v>27.195</v>
      </c>
      <c r="F29" s="254" t="n">
        <v>1736.5</v>
      </c>
      <c r="G29" s="247" t="n">
        <f aca="false">E29*F29</f>
        <v>47224.1175</v>
      </c>
      <c r="H29" s="248" t="s">
        <v>225</v>
      </c>
      <c r="I29" s="71" t="n">
        <v>0.45</v>
      </c>
      <c r="J29" s="72" t="n">
        <f aca="false">E29*I29</f>
        <v>12.23775</v>
      </c>
      <c r="K29" s="71" t="n">
        <v>0</v>
      </c>
      <c r="L29" s="73" t="n">
        <f aca="false">E34*K29</f>
        <v>0</v>
      </c>
    </row>
    <row r="30" s="192" customFormat="true" ht="17.25" hidden="false" customHeight="true" outlineLevel="0" collapsed="false">
      <c r="A30" s="237" t="n">
        <f aca="false">A29+1</f>
        <v>19</v>
      </c>
      <c r="B30" s="243" t="n">
        <f aca="false">B29+1</f>
        <v>1841021</v>
      </c>
      <c r="C30" s="252" t="s">
        <v>238</v>
      </c>
      <c r="D30" s="245" t="s">
        <v>90</v>
      </c>
      <c r="E30" s="253" t="n">
        <v>53.55</v>
      </c>
      <c r="F30" s="254" t="n">
        <v>2500</v>
      </c>
      <c r="G30" s="247" t="n">
        <f aca="false">E30*F30</f>
        <v>133875</v>
      </c>
      <c r="H30" s="248" t="s">
        <v>225</v>
      </c>
      <c r="I30" s="71" t="n">
        <v>0.45</v>
      </c>
      <c r="J30" s="72" t="n">
        <f aca="false">E30*I30</f>
        <v>24.0975</v>
      </c>
      <c r="K30" s="71" t="n">
        <v>0</v>
      </c>
      <c r="L30" s="73" t="n">
        <f aca="false">E35*K30</f>
        <v>0</v>
      </c>
    </row>
    <row r="31" s="192" customFormat="true" ht="17.25" hidden="false" customHeight="true" outlineLevel="0" collapsed="false">
      <c r="A31" s="237" t="n">
        <f aca="false">A30+1</f>
        <v>20</v>
      </c>
      <c r="B31" s="243" t="n">
        <f aca="false">B30+1</f>
        <v>1841022</v>
      </c>
      <c r="C31" s="252" t="s">
        <v>239</v>
      </c>
      <c r="D31" s="245" t="s">
        <v>90</v>
      </c>
      <c r="E31" s="253" t="n">
        <v>14.5</v>
      </c>
      <c r="F31" s="254" t="n">
        <v>1586.83</v>
      </c>
      <c r="G31" s="247" t="n">
        <f aca="false">E31*F31</f>
        <v>23009.035</v>
      </c>
      <c r="H31" s="248" t="s">
        <v>225</v>
      </c>
      <c r="I31" s="71" t="n">
        <v>0.45</v>
      </c>
      <c r="J31" s="72" t="n">
        <f aca="false">E31*I31</f>
        <v>6.525</v>
      </c>
      <c r="K31" s="71" t="n">
        <v>0</v>
      </c>
      <c r="L31" s="73" t="n">
        <f aca="false">E36*K31</f>
        <v>0</v>
      </c>
    </row>
    <row r="32" s="192" customFormat="true" ht="15" hidden="false" customHeight="false" outlineLevel="0" collapsed="false">
      <c r="A32" s="237" t="n">
        <f aca="false">A31+1</f>
        <v>21</v>
      </c>
      <c r="B32" s="114" t="n">
        <f aca="false">B31+1</f>
        <v>1841023</v>
      </c>
      <c r="C32" s="255" t="s">
        <v>240</v>
      </c>
      <c r="D32" s="240" t="s">
        <v>241</v>
      </c>
      <c r="E32" s="256" t="n">
        <v>13.5975</v>
      </c>
      <c r="F32" s="257" t="n">
        <v>22.31</v>
      </c>
      <c r="G32" s="69" t="n">
        <f aca="false">E32*F32</f>
        <v>303.360225</v>
      </c>
      <c r="H32" s="258" t="s">
        <v>225</v>
      </c>
      <c r="I32" s="71" t="n">
        <v>0</v>
      </c>
      <c r="J32" s="72" t="n">
        <f aca="false">E32*I32</f>
        <v>0</v>
      </c>
      <c r="K32" s="71" t="n">
        <v>0</v>
      </c>
      <c r="L32" s="73" t="n">
        <f aca="false">E36*K32</f>
        <v>0</v>
      </c>
    </row>
    <row r="33" s="192" customFormat="true" ht="15" hidden="false" customHeight="false" outlineLevel="0" collapsed="false">
      <c r="A33" s="237" t="n">
        <f aca="false">A32+1</f>
        <v>22</v>
      </c>
      <c r="B33" s="114" t="n">
        <f aca="false">B32+1</f>
        <v>1841024</v>
      </c>
      <c r="C33" s="255" t="s">
        <v>242</v>
      </c>
      <c r="D33" s="240" t="s">
        <v>241</v>
      </c>
      <c r="E33" s="240" t="n">
        <v>13.5975</v>
      </c>
      <c r="F33" s="254" t="n">
        <v>44.56</v>
      </c>
      <c r="G33" s="69" t="n">
        <f aca="false">E33*F33</f>
        <v>605.9046</v>
      </c>
      <c r="H33" s="258" t="s">
        <v>225</v>
      </c>
      <c r="I33" s="71" t="n">
        <v>0</v>
      </c>
      <c r="J33" s="72" t="n">
        <f aca="false">E33*I33</f>
        <v>0</v>
      </c>
      <c r="K33" s="71" t="n">
        <v>0</v>
      </c>
      <c r="L33" s="73" t="n">
        <f aca="false">E37*K33</f>
        <v>0</v>
      </c>
    </row>
    <row r="34" s="192" customFormat="true" ht="15" hidden="false" customHeight="false" outlineLevel="0" collapsed="false">
      <c r="A34" s="237" t="n">
        <f aca="false">A33+1</f>
        <v>23</v>
      </c>
      <c r="B34" s="114" t="n">
        <f aca="false">B33+1</f>
        <v>1841025</v>
      </c>
      <c r="C34" s="255" t="s">
        <v>243</v>
      </c>
      <c r="D34" s="240" t="s">
        <v>241</v>
      </c>
      <c r="E34" s="240" t="n">
        <v>163.17</v>
      </c>
      <c r="F34" s="257" t="n">
        <v>28.75</v>
      </c>
      <c r="G34" s="69" t="n">
        <f aca="false">E34*F34</f>
        <v>4691.1375</v>
      </c>
      <c r="H34" s="258" t="s">
        <v>225</v>
      </c>
      <c r="I34" s="71" t="n">
        <v>0</v>
      </c>
      <c r="J34" s="72" t="n">
        <f aca="false">E34*I34</f>
        <v>0</v>
      </c>
      <c r="K34" s="71" t="n">
        <v>0</v>
      </c>
      <c r="L34" s="73" t="n">
        <f aca="false">E38*K34</f>
        <v>0</v>
      </c>
    </row>
    <row r="35" s="192" customFormat="true" ht="15" hidden="false" customHeight="false" outlineLevel="0" collapsed="false">
      <c r="A35" s="237" t="n">
        <f aca="false">A34+1</f>
        <v>24</v>
      </c>
      <c r="B35" s="114" t="n">
        <f aca="false">B34+1</f>
        <v>1841026</v>
      </c>
      <c r="C35" s="255" t="s">
        <v>244</v>
      </c>
      <c r="D35" s="240" t="s">
        <v>241</v>
      </c>
      <c r="E35" s="240" t="n">
        <v>163.17</v>
      </c>
      <c r="F35" s="254" t="n">
        <v>161</v>
      </c>
      <c r="G35" s="69" t="n">
        <f aca="false">E35*F35</f>
        <v>26270.37</v>
      </c>
      <c r="H35" s="258" t="s">
        <v>225</v>
      </c>
      <c r="I35" s="71" t="n">
        <v>0</v>
      </c>
      <c r="J35" s="72" t="n">
        <f aca="false">E35*I35</f>
        <v>0</v>
      </c>
      <c r="K35" s="71" t="n">
        <v>0</v>
      </c>
      <c r="L35" s="73" t="n">
        <f aca="false">E40*K35</f>
        <v>0</v>
      </c>
    </row>
    <row r="36" s="192" customFormat="true" ht="24" hidden="false" customHeight="false" outlineLevel="0" collapsed="false">
      <c r="A36" s="237" t="n">
        <f aca="false">A35+1</f>
        <v>25</v>
      </c>
      <c r="B36" s="114" t="n">
        <f aca="false">B35+1</f>
        <v>1841027</v>
      </c>
      <c r="C36" s="259" t="s">
        <v>245</v>
      </c>
      <c r="D36" s="240" t="s">
        <v>241</v>
      </c>
      <c r="E36" s="240" t="n">
        <v>40.7925</v>
      </c>
      <c r="F36" s="257" t="n">
        <v>27.31</v>
      </c>
      <c r="G36" s="69" t="n">
        <f aca="false">E36*F36</f>
        <v>1114.043175</v>
      </c>
      <c r="H36" s="258" t="s">
        <v>225</v>
      </c>
      <c r="I36" s="71" t="n">
        <v>0</v>
      </c>
      <c r="J36" s="72" t="n">
        <f aca="false">E36*I36</f>
        <v>0</v>
      </c>
      <c r="K36" s="71" t="n">
        <v>0</v>
      </c>
      <c r="L36" s="73" t="n">
        <f aca="false">E41*K36</f>
        <v>0</v>
      </c>
    </row>
    <row r="37" s="192" customFormat="true" ht="15" hidden="false" customHeight="false" outlineLevel="0" collapsed="false">
      <c r="A37" s="237" t="n">
        <f aca="false">A36+1</f>
        <v>26</v>
      </c>
      <c r="B37" s="114" t="n">
        <f aca="false">B36+1</f>
        <v>1841028</v>
      </c>
      <c r="C37" s="255" t="s">
        <v>246</v>
      </c>
      <c r="D37" s="240" t="s">
        <v>241</v>
      </c>
      <c r="E37" s="240" t="n">
        <v>40.7925</v>
      </c>
      <c r="F37" s="254" t="n">
        <v>553.15</v>
      </c>
      <c r="G37" s="69" t="n">
        <f aca="false">E37*F37</f>
        <v>22564.371375</v>
      </c>
      <c r="H37" s="258" t="s">
        <v>225</v>
      </c>
      <c r="I37" s="71" t="n">
        <v>0</v>
      </c>
      <c r="J37" s="72" t="n">
        <f aca="false">E37*I37</f>
        <v>0</v>
      </c>
      <c r="K37" s="71" t="n">
        <v>0</v>
      </c>
      <c r="L37" s="73" t="n">
        <f aca="false">E42*K37</f>
        <v>0</v>
      </c>
    </row>
    <row r="38" s="192" customFormat="true" ht="15" hidden="false" customHeight="false" outlineLevel="0" collapsed="false">
      <c r="A38" s="237" t="n">
        <f aca="false">A37+1</f>
        <v>27</v>
      </c>
      <c r="B38" s="114" t="n">
        <f aca="false">B37+1</f>
        <v>1841029</v>
      </c>
      <c r="C38" s="260" t="s">
        <v>247</v>
      </c>
      <c r="D38" s="240" t="s">
        <v>187</v>
      </c>
      <c r="E38" s="261" t="n">
        <v>125</v>
      </c>
      <c r="F38" s="257" t="n">
        <v>74.75</v>
      </c>
      <c r="G38" s="69" t="n">
        <f aca="false">E38*F38</f>
        <v>9343.75</v>
      </c>
      <c r="H38" s="258" t="s">
        <v>225</v>
      </c>
      <c r="I38" s="71" t="n">
        <v>0</v>
      </c>
      <c r="J38" s="72" t="n">
        <f aca="false">E38*I38</f>
        <v>0</v>
      </c>
      <c r="K38" s="71" t="n">
        <v>0</v>
      </c>
      <c r="L38" s="73" t="n">
        <f aca="false">E43*K38</f>
        <v>0</v>
      </c>
    </row>
    <row r="39" s="192" customFormat="true" ht="15" hidden="false" customHeight="false" outlineLevel="0" collapsed="false">
      <c r="A39" s="237" t="n">
        <f aca="false">A38+1</f>
        <v>28</v>
      </c>
      <c r="B39" s="114" t="n">
        <f aca="false">B38+1</f>
        <v>1841030</v>
      </c>
      <c r="C39" s="260" t="s">
        <v>248</v>
      </c>
      <c r="D39" s="240" t="s">
        <v>90</v>
      </c>
      <c r="E39" s="261" t="n">
        <v>1.95</v>
      </c>
      <c r="F39" s="262" t="n">
        <v>10000</v>
      </c>
      <c r="G39" s="69" t="n">
        <f aca="false">E39*F39</f>
        <v>19500</v>
      </c>
      <c r="H39" s="258" t="s">
        <v>225</v>
      </c>
      <c r="I39" s="71" t="n">
        <v>0</v>
      </c>
      <c r="J39" s="72" t="n">
        <f aca="false">E39*I39</f>
        <v>0</v>
      </c>
      <c r="K39" s="71" t="n">
        <v>0</v>
      </c>
      <c r="L39" s="73" t="n">
        <f aca="false">E44*K39</f>
        <v>0</v>
      </c>
    </row>
    <row r="40" s="192" customFormat="true" ht="18" hidden="false" customHeight="true" outlineLevel="0" collapsed="false">
      <c r="A40" s="237" t="n">
        <f aca="false">A39+1</f>
        <v>29</v>
      </c>
      <c r="B40" s="114" t="n">
        <f aca="false">B39+1</f>
        <v>1841031</v>
      </c>
      <c r="C40" s="263" t="s">
        <v>249</v>
      </c>
      <c r="D40" s="240" t="s">
        <v>187</v>
      </c>
      <c r="E40" s="261" t="n">
        <v>34</v>
      </c>
      <c r="F40" s="257" t="n">
        <v>132.25</v>
      </c>
      <c r="G40" s="69" t="n">
        <f aca="false">E40*F40</f>
        <v>4496.5</v>
      </c>
      <c r="H40" s="258" t="s">
        <v>225</v>
      </c>
      <c r="I40" s="71" t="n">
        <v>0</v>
      </c>
      <c r="J40" s="72" t="n">
        <f aca="false">E40*I40</f>
        <v>0</v>
      </c>
      <c r="K40" s="71" t="n">
        <v>0</v>
      </c>
      <c r="L40" s="73" t="n">
        <f aca="false">E44*K40</f>
        <v>0</v>
      </c>
    </row>
    <row r="41" s="192" customFormat="true" ht="17.25" hidden="false" customHeight="true" outlineLevel="0" collapsed="false">
      <c r="A41" s="237" t="n">
        <f aca="false">A40+1</f>
        <v>30</v>
      </c>
      <c r="B41" s="65" t="n">
        <v>184215411</v>
      </c>
      <c r="C41" s="65" t="s">
        <v>250</v>
      </c>
      <c r="D41" s="66" t="s">
        <v>217</v>
      </c>
      <c r="E41" s="264" t="n">
        <v>34</v>
      </c>
      <c r="F41" s="220" t="n">
        <v>189.75</v>
      </c>
      <c r="G41" s="69" t="n">
        <f aca="false">E41*F41</f>
        <v>6451.5</v>
      </c>
      <c r="H41" s="70" t="s">
        <v>21</v>
      </c>
      <c r="I41" s="71" t="n">
        <v>0</v>
      </c>
      <c r="J41" s="72" t="n">
        <f aca="false">E41*I41</f>
        <v>0</v>
      </c>
      <c r="K41" s="71" t="n">
        <v>0</v>
      </c>
      <c r="L41" s="73" t="n">
        <f aca="false">E45*K41</f>
        <v>0</v>
      </c>
    </row>
    <row r="42" s="192" customFormat="true" ht="17.25" hidden="false" customHeight="true" outlineLevel="0" collapsed="false">
      <c r="A42" s="237" t="n">
        <f aca="false">A41+1</f>
        <v>31</v>
      </c>
      <c r="B42" s="65" t="n">
        <v>184215123</v>
      </c>
      <c r="C42" s="65" t="s">
        <v>251</v>
      </c>
      <c r="D42" s="66" t="s">
        <v>217</v>
      </c>
      <c r="E42" s="109" t="n">
        <v>34</v>
      </c>
      <c r="F42" s="114" t="n">
        <v>235.75</v>
      </c>
      <c r="G42" s="69" t="n">
        <f aca="false">E42*F42</f>
        <v>8015.5</v>
      </c>
      <c r="H42" s="70" t="s">
        <v>21</v>
      </c>
      <c r="I42" s="71" t="n">
        <v>0.001</v>
      </c>
      <c r="J42" s="72" t="n">
        <f aca="false">E42*I42</f>
        <v>0.034</v>
      </c>
      <c r="K42" s="71" t="n">
        <v>0</v>
      </c>
      <c r="L42" s="73" t="n">
        <f aca="false">E46*K42</f>
        <v>0</v>
      </c>
    </row>
    <row r="43" s="192" customFormat="true" ht="17.25" hidden="false" customHeight="true" outlineLevel="0" collapsed="false">
      <c r="A43" s="237" t="n">
        <f aca="false">A42+1</f>
        <v>32</v>
      </c>
      <c r="B43" s="243" t="n">
        <f aca="false">B40+1</f>
        <v>1841032</v>
      </c>
      <c r="C43" s="252" t="s">
        <v>252</v>
      </c>
      <c r="D43" s="245" t="s">
        <v>187</v>
      </c>
      <c r="E43" s="245" t="n">
        <v>68</v>
      </c>
      <c r="F43" s="254" t="n">
        <v>201.25</v>
      </c>
      <c r="G43" s="247" t="n">
        <f aca="false">E43*F43</f>
        <v>13685</v>
      </c>
      <c r="H43" s="248" t="s">
        <v>225</v>
      </c>
      <c r="I43" s="71" t="n">
        <v>0.003</v>
      </c>
      <c r="J43" s="72" t="n">
        <f aca="false">E43*I43</f>
        <v>0.204</v>
      </c>
      <c r="K43" s="71" t="n">
        <v>0</v>
      </c>
      <c r="L43" s="73" t="n">
        <f aca="false">E48*K43</f>
        <v>0</v>
      </c>
    </row>
    <row r="45" customFormat="false" ht="15.75" hidden="false" customHeight="true" outlineLevel="0" collapsed="false">
      <c r="C45" s="235" t="s">
        <v>253</v>
      </c>
      <c r="D45" s="238"/>
      <c r="E45" s="238"/>
      <c r="F45" s="238"/>
      <c r="G45" s="236" t="n">
        <f aca="false">SUM(G46:G51)</f>
        <v>282591.6232</v>
      </c>
      <c r="J45" s="59" t="n">
        <f aca="false">SUM(J46:J51)</f>
        <v>33.760125</v>
      </c>
      <c r="K45" s="60"/>
      <c r="L45" s="59" t="n">
        <f aca="false">SUM(L46:L50)</f>
        <v>0</v>
      </c>
    </row>
    <row r="46" s="192" customFormat="true" ht="40.5" hidden="false" customHeight="true" outlineLevel="0" collapsed="false">
      <c r="A46" s="237" t="n">
        <f aca="false">A43+1</f>
        <v>33</v>
      </c>
      <c r="B46" s="65" t="n">
        <v>181411131</v>
      </c>
      <c r="C46" s="65" t="s">
        <v>254</v>
      </c>
      <c r="D46" s="66" t="s">
        <v>29</v>
      </c>
      <c r="E46" s="220" t="n">
        <v>1429.3</v>
      </c>
      <c r="F46" s="133" t="n">
        <v>56.5</v>
      </c>
      <c r="G46" s="69" t="n">
        <f aca="false">E46*F46</f>
        <v>80755.45</v>
      </c>
      <c r="H46" s="258" t="s">
        <v>225</v>
      </c>
      <c r="I46" s="89" t="n">
        <v>0</v>
      </c>
      <c r="J46" s="72" t="n">
        <f aca="false">E46*I46</f>
        <v>0</v>
      </c>
      <c r="K46" s="89" t="n">
        <v>0</v>
      </c>
      <c r="L46" s="73" t="n">
        <f aca="false">E48*K46</f>
        <v>0</v>
      </c>
    </row>
    <row r="47" s="192" customFormat="true" ht="15.75" hidden="false" customHeight="true" outlineLevel="0" collapsed="false">
      <c r="A47" s="237" t="n">
        <f aca="false">A46+1</f>
        <v>34</v>
      </c>
      <c r="B47" s="265" t="s">
        <v>255</v>
      </c>
      <c r="C47" s="252" t="s">
        <v>256</v>
      </c>
      <c r="D47" s="245" t="s">
        <v>241</v>
      </c>
      <c r="E47" s="220" t="n">
        <v>42.879</v>
      </c>
      <c r="F47" s="133" t="n">
        <v>132.25</v>
      </c>
      <c r="G47" s="69" t="n">
        <f aca="false">E47*F47</f>
        <v>5670.74775</v>
      </c>
      <c r="H47" s="258" t="s">
        <v>225</v>
      </c>
      <c r="I47" s="89" t="n">
        <v>0</v>
      </c>
      <c r="J47" s="72" t="n">
        <f aca="false">E47*I47</f>
        <v>0</v>
      </c>
      <c r="K47" s="89" t="n">
        <v>0</v>
      </c>
      <c r="L47" s="73"/>
    </row>
    <row r="48" s="192" customFormat="true" ht="54.75" hidden="false" customHeight="true" outlineLevel="0" collapsed="false">
      <c r="A48" s="237" t="n">
        <f aca="false">A47+1</f>
        <v>35</v>
      </c>
      <c r="B48" s="114" t="n">
        <v>181001</v>
      </c>
      <c r="C48" s="266" t="s">
        <v>257</v>
      </c>
      <c r="D48" s="124" t="s">
        <v>94</v>
      </c>
      <c r="E48" s="220" t="n">
        <v>700</v>
      </c>
      <c r="F48" s="133" t="n">
        <v>95.62</v>
      </c>
      <c r="G48" s="69" t="n">
        <f aca="false">E48*F48</f>
        <v>66934</v>
      </c>
      <c r="H48" s="258" t="s">
        <v>225</v>
      </c>
      <c r="I48" s="71" t="n">
        <v>0</v>
      </c>
      <c r="J48" s="72" t="n">
        <f aca="false">E48*I48</f>
        <v>0</v>
      </c>
      <c r="K48" s="71" t="n">
        <v>0</v>
      </c>
      <c r="L48" s="73" t="n">
        <f aca="false">E49*K48</f>
        <v>0</v>
      </c>
    </row>
    <row r="49" s="192" customFormat="true" ht="29.25" hidden="false" customHeight="true" outlineLevel="0" collapsed="false">
      <c r="A49" s="237" t="n">
        <f aca="false">A48+1</f>
        <v>36</v>
      </c>
      <c r="B49" s="114" t="n">
        <f aca="false">B48+1</f>
        <v>181002</v>
      </c>
      <c r="C49" s="266" t="s">
        <v>258</v>
      </c>
      <c r="D49" s="124" t="s">
        <v>94</v>
      </c>
      <c r="E49" s="220" t="n">
        <v>62.5</v>
      </c>
      <c r="F49" s="133" t="n">
        <v>300</v>
      </c>
      <c r="G49" s="69" t="n">
        <f aca="false">E49*F49</f>
        <v>18750</v>
      </c>
      <c r="H49" s="258" t="s">
        <v>225</v>
      </c>
      <c r="I49" s="71" t="n">
        <v>0</v>
      </c>
      <c r="J49" s="72" t="n">
        <f aca="false">E49*I49</f>
        <v>0</v>
      </c>
      <c r="K49" s="71" t="n">
        <v>0</v>
      </c>
      <c r="L49" s="73" t="n">
        <f aca="false">E50*K49</f>
        <v>0</v>
      </c>
    </row>
    <row r="50" s="192" customFormat="true" ht="43.5" hidden="false" customHeight="true" outlineLevel="0" collapsed="false">
      <c r="A50" s="237" t="n">
        <f aca="false">A49+1</f>
        <v>37</v>
      </c>
      <c r="B50" s="114" t="n">
        <f aca="false">B49+1</f>
        <v>181003</v>
      </c>
      <c r="C50" s="266" t="s">
        <v>259</v>
      </c>
      <c r="D50" s="124" t="s">
        <v>94</v>
      </c>
      <c r="E50" s="220" t="n">
        <v>110.5</v>
      </c>
      <c r="F50" s="133" t="n">
        <v>60.17</v>
      </c>
      <c r="G50" s="69" t="n">
        <f aca="false">E50*F50</f>
        <v>6648.785</v>
      </c>
      <c r="H50" s="258" t="s">
        <v>225</v>
      </c>
      <c r="I50" s="71" t="n">
        <v>0</v>
      </c>
      <c r="J50" s="72" t="n">
        <f aca="false">E50*I50</f>
        <v>0</v>
      </c>
      <c r="K50" s="71" t="n">
        <v>0</v>
      </c>
      <c r="L50" s="73" t="n">
        <f aca="false">E53*K50</f>
        <v>0</v>
      </c>
    </row>
    <row r="51" s="192" customFormat="true" ht="17.25" hidden="false" customHeight="true" outlineLevel="0" collapsed="false">
      <c r="A51" s="237" t="n">
        <f aca="false">A50+1</f>
        <v>38</v>
      </c>
      <c r="B51" s="243" t="n">
        <f aca="false">B50+1</f>
        <v>181004</v>
      </c>
      <c r="C51" s="267" t="s">
        <v>260</v>
      </c>
      <c r="D51" s="268" t="s">
        <v>261</v>
      </c>
      <c r="E51" s="269" t="n">
        <v>75.0225</v>
      </c>
      <c r="F51" s="246" t="n">
        <v>1384.02</v>
      </c>
      <c r="G51" s="247" t="n">
        <f aca="false">E51*F51</f>
        <v>103832.64045</v>
      </c>
      <c r="H51" s="248" t="s">
        <v>225</v>
      </c>
      <c r="I51" s="71" t="n">
        <v>0.45</v>
      </c>
      <c r="J51" s="72" t="n">
        <f aca="false">E51*I51</f>
        <v>33.760125</v>
      </c>
      <c r="K51" s="71" t="n">
        <v>0</v>
      </c>
      <c r="L51" s="73" t="n">
        <f aca="false">E54*K51</f>
        <v>0</v>
      </c>
    </row>
    <row r="52" customFormat="false" ht="21.75" hidden="false" customHeight="true" outlineLevel="0" collapsed="false">
      <c r="C52" s="235" t="s">
        <v>262</v>
      </c>
      <c r="D52" s="238"/>
      <c r="E52" s="238"/>
      <c r="F52" s="238"/>
      <c r="G52" s="236" t="n">
        <f aca="false">SUM(G53:G58)</f>
        <v>150008.6721875</v>
      </c>
      <c r="J52" s="59" t="n">
        <f aca="false">SUM(J53:J55)</f>
        <v>0</v>
      </c>
      <c r="K52" s="60"/>
      <c r="L52" s="59" t="n">
        <f aca="false">SUM(L53:L55)</f>
        <v>0</v>
      </c>
    </row>
    <row r="53" s="192" customFormat="true" ht="24" hidden="false" customHeight="false" outlineLevel="0" collapsed="false">
      <c r="A53" s="237" t="n">
        <f aca="false">A51+1</f>
        <v>39</v>
      </c>
      <c r="B53" s="65" t="n">
        <v>184102111</v>
      </c>
      <c r="C53" s="65" t="s">
        <v>263</v>
      </c>
      <c r="D53" s="66" t="s">
        <v>217</v>
      </c>
      <c r="E53" s="114" t="n">
        <v>640</v>
      </c>
      <c r="F53" s="133" t="n">
        <v>43.12</v>
      </c>
      <c r="G53" s="69" t="n">
        <f aca="false">E53*F53</f>
        <v>27596.8</v>
      </c>
      <c r="H53" s="70" t="s">
        <v>21</v>
      </c>
      <c r="I53" s="89" t="n">
        <v>0</v>
      </c>
      <c r="J53" s="72" t="n">
        <f aca="false">E53*I53</f>
        <v>0</v>
      </c>
      <c r="K53" s="89" t="n">
        <v>0</v>
      </c>
      <c r="L53" s="73" t="n">
        <f aca="false">E54*K53</f>
        <v>0</v>
      </c>
    </row>
    <row r="54" s="192" customFormat="true" ht="15" hidden="false" customHeight="false" outlineLevel="0" collapsed="false">
      <c r="A54" s="237" t="n">
        <f aca="false">A53+1</f>
        <v>40</v>
      </c>
      <c r="B54" s="243" t="n">
        <v>1842010</v>
      </c>
      <c r="C54" s="249" t="s">
        <v>264</v>
      </c>
      <c r="D54" s="268" t="s">
        <v>217</v>
      </c>
      <c r="E54" s="250" t="n">
        <v>30</v>
      </c>
      <c r="F54" s="270" t="n">
        <v>40.25</v>
      </c>
      <c r="G54" s="247" t="n">
        <f aca="false">E54*F54</f>
        <v>1207.5</v>
      </c>
      <c r="H54" s="248" t="s">
        <v>225</v>
      </c>
      <c r="I54" s="71" t="n">
        <v>0</v>
      </c>
      <c r="J54" s="72" t="n">
        <f aca="false">E54*I54</f>
        <v>0</v>
      </c>
      <c r="K54" s="71" t="n">
        <v>0</v>
      </c>
      <c r="L54" s="73" t="n">
        <f aca="false">E55*K54</f>
        <v>0</v>
      </c>
    </row>
    <row r="55" s="192" customFormat="true" ht="15" hidden="false" customHeight="false" outlineLevel="0" collapsed="false">
      <c r="A55" s="237" t="n">
        <f aca="false">A54+1</f>
        <v>41</v>
      </c>
      <c r="B55" s="243" t="n">
        <f aca="false">B54+1</f>
        <v>1842011</v>
      </c>
      <c r="C55" s="249" t="s">
        <v>265</v>
      </c>
      <c r="D55" s="268" t="s">
        <v>217</v>
      </c>
      <c r="E55" s="250" t="n">
        <v>600</v>
      </c>
      <c r="F55" s="270" t="n">
        <v>103.5</v>
      </c>
      <c r="G55" s="247" t="n">
        <f aca="false">E55*F55</f>
        <v>62100</v>
      </c>
      <c r="H55" s="248" t="s">
        <v>225</v>
      </c>
      <c r="I55" s="71" t="n">
        <v>0</v>
      </c>
      <c r="J55" s="72" t="n">
        <f aca="false">E55*I55</f>
        <v>0</v>
      </c>
      <c r="K55" s="71" t="n">
        <v>0</v>
      </c>
      <c r="L55" s="73" t="n">
        <f aca="false">E56*K55</f>
        <v>0</v>
      </c>
    </row>
    <row r="56" s="192" customFormat="true" ht="15" hidden="false" customHeight="false" outlineLevel="0" collapsed="false">
      <c r="A56" s="237" t="n">
        <f aca="false">A55+1</f>
        <v>42</v>
      </c>
      <c r="B56" s="243" t="n">
        <f aca="false">B55+1</f>
        <v>1842012</v>
      </c>
      <c r="C56" s="249" t="s">
        <v>266</v>
      </c>
      <c r="D56" s="268" t="s">
        <v>217</v>
      </c>
      <c r="E56" s="250" t="n">
        <v>10</v>
      </c>
      <c r="F56" s="270" t="n">
        <v>172.5</v>
      </c>
      <c r="G56" s="247" t="n">
        <f aca="false">E56*F56</f>
        <v>1725</v>
      </c>
      <c r="H56" s="248" t="s">
        <v>225</v>
      </c>
      <c r="I56" s="71" t="n">
        <v>0</v>
      </c>
      <c r="J56" s="72" t="n">
        <f aca="false">E56*I56</f>
        <v>0</v>
      </c>
      <c r="K56" s="71" t="n">
        <v>0</v>
      </c>
      <c r="L56" s="73" t="n">
        <f aca="false">E57*K56</f>
        <v>0</v>
      </c>
    </row>
    <row r="57" s="192" customFormat="true" ht="15" hidden="false" customHeight="false" outlineLevel="0" collapsed="false">
      <c r="A57" s="237" t="n">
        <f aca="false">A56+1</f>
        <v>43</v>
      </c>
      <c r="B57" s="243" t="n">
        <f aca="false">B56+1</f>
        <v>1842013</v>
      </c>
      <c r="C57" s="249" t="s">
        <v>267</v>
      </c>
      <c r="D57" s="268" t="s">
        <v>217</v>
      </c>
      <c r="E57" s="250" t="n">
        <v>11</v>
      </c>
      <c r="F57" s="270" t="n">
        <v>796.95</v>
      </c>
      <c r="G57" s="247" t="n">
        <f aca="false">E57*F57</f>
        <v>8766.45</v>
      </c>
      <c r="H57" s="248" t="s">
        <v>225</v>
      </c>
      <c r="I57" s="71" t="n">
        <v>0</v>
      </c>
      <c r="J57" s="72" t="n">
        <f aca="false">E57*I57</f>
        <v>0</v>
      </c>
      <c r="K57" s="71" t="n">
        <v>0</v>
      </c>
      <c r="L57" s="73" t="n">
        <f aca="false">E58*K57</f>
        <v>0</v>
      </c>
    </row>
    <row r="58" customFormat="false" ht="17.25" hidden="false" customHeight="true" outlineLevel="0" collapsed="false">
      <c r="A58" s="237" t="n">
        <f aca="false">A57+1</f>
        <v>44</v>
      </c>
      <c r="B58" s="271" t="n">
        <v>998231311</v>
      </c>
      <c r="C58" s="272" t="s">
        <v>268</v>
      </c>
      <c r="D58" s="273" t="s">
        <v>145</v>
      </c>
      <c r="E58" s="274" t="n">
        <v>76.858375</v>
      </c>
      <c r="F58" s="275" t="n">
        <v>632.5</v>
      </c>
      <c r="G58" s="69" t="n">
        <f aca="false">E58*F58</f>
        <v>48612.9221875</v>
      </c>
      <c r="H58" s="70" t="s">
        <v>21</v>
      </c>
      <c r="I58" s="71" t="n">
        <v>0</v>
      </c>
      <c r="J58" s="72" t="n">
        <f aca="false">E58*I58</f>
        <v>0</v>
      </c>
      <c r="K58" s="71" t="n">
        <v>0</v>
      </c>
      <c r="L58" s="73"/>
    </row>
    <row r="59" customFormat="false" ht="17.25" hidden="false" customHeight="true" outlineLevel="0" collapsed="false">
      <c r="A59" s="276"/>
      <c r="B59" s="277"/>
      <c r="C59" s="278"/>
      <c r="D59" s="279"/>
      <c r="E59" s="280"/>
      <c r="F59" s="281"/>
      <c r="G59" s="282"/>
      <c r="H59" s="283"/>
      <c r="I59" s="284"/>
      <c r="J59" s="285"/>
      <c r="K59" s="284"/>
      <c r="L59" s="286"/>
    </row>
    <row r="60" customFormat="false" ht="79.5" hidden="false" customHeight="true" outlineLevel="0" collapsed="false">
      <c r="C60" s="287"/>
      <c r="D60" s="287"/>
      <c r="E60" s="287"/>
    </row>
    <row r="61" customFormat="false" ht="19.5" hidden="false" customHeight="true" outlineLevel="0" collapsed="false">
      <c r="C61" s="288" t="s">
        <v>269</v>
      </c>
      <c r="D61" s="289"/>
      <c r="E61" s="289"/>
      <c r="F61" s="289"/>
      <c r="G61" s="289"/>
    </row>
    <row r="62" customFormat="false" ht="19.5" hidden="false" customHeight="true" outlineLevel="0" collapsed="false">
      <c r="C62" s="289" t="s">
        <v>214</v>
      </c>
      <c r="D62" s="289"/>
      <c r="E62" s="289"/>
      <c r="F62" s="289"/>
      <c r="G62" s="290" t="n">
        <f aca="false">G6</f>
        <v>28087.5</v>
      </c>
    </row>
    <row r="63" customFormat="false" ht="19.5" hidden="false" customHeight="true" outlineLevel="0" collapsed="false">
      <c r="C63" s="289" t="s">
        <v>218</v>
      </c>
      <c r="D63" s="289"/>
      <c r="E63" s="289"/>
      <c r="F63" s="289"/>
      <c r="G63" s="290" t="n">
        <f aca="false">G10</f>
        <v>32760</v>
      </c>
    </row>
    <row r="64" customFormat="false" ht="19.5" hidden="false" customHeight="true" outlineLevel="0" collapsed="false">
      <c r="C64" s="289" t="s">
        <v>270</v>
      </c>
      <c r="D64" s="289"/>
      <c r="E64" s="289"/>
      <c r="F64" s="289"/>
      <c r="G64" s="290" t="n">
        <f aca="false">G15</f>
        <v>1140388.234375</v>
      </c>
    </row>
    <row r="65" customFormat="false" ht="19.5" hidden="false" customHeight="true" outlineLevel="0" collapsed="false">
      <c r="C65" s="291" t="s">
        <v>253</v>
      </c>
      <c r="D65" s="291"/>
      <c r="E65" s="291"/>
      <c r="F65" s="291"/>
      <c r="G65" s="290" t="n">
        <f aca="false">G45</f>
        <v>282591.6232</v>
      </c>
    </row>
    <row r="66" customFormat="false" ht="19.5" hidden="false" customHeight="true" outlineLevel="0" collapsed="false">
      <c r="C66" s="292" t="s">
        <v>262</v>
      </c>
      <c r="D66" s="292"/>
      <c r="E66" s="292"/>
      <c r="F66" s="292"/>
      <c r="G66" s="293" t="n">
        <f aca="false">G52</f>
        <v>150008.6721875</v>
      </c>
    </row>
    <row r="67" customFormat="false" ht="19.5" hidden="false" customHeight="true" outlineLevel="0" collapsed="false">
      <c r="C67" s="288" t="s">
        <v>271</v>
      </c>
      <c r="G67" s="294" t="n">
        <f aca="false">SUM(G62:G66)</f>
        <v>1633836.0297625</v>
      </c>
    </row>
    <row r="68" customFormat="false" ht="17.25" hidden="false" customHeight="true" outlineLevel="0" collapsed="false">
      <c r="A68" s="276"/>
      <c r="B68" s="277"/>
      <c r="C68" s="278"/>
      <c r="D68" s="279"/>
      <c r="E68" s="280"/>
      <c r="F68" s="281"/>
      <c r="G68" s="282"/>
      <c r="H68" s="283"/>
      <c r="I68" s="284"/>
      <c r="J68" s="285"/>
      <c r="K68" s="284"/>
      <c r="L68" s="286"/>
    </row>
  </sheetData>
  <printOptions headings="false" gridLines="false" gridLinesSet="true" horizontalCentered="false" verticalCentered="false"/>
  <pageMargins left="0.551388888888889" right="0.433333333333333" top="0.39375" bottom="0.669444444444444" header="0.511805555555555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48235"/>
    <pageSetUpPr fitToPage="false"/>
  </sheetPr>
  <dimension ref="A1:CY149"/>
  <sheetViews>
    <sheetView showFormulas="false" showGridLines="true" showRowColHeaders="true" showZeros="true" rightToLeft="false" tabSelected="false" showOutlineSymbols="true" defaultGridColor="true" view="pageBreakPreview" topLeftCell="A88" colorId="64" zoomScale="100" zoomScaleNormal="100" zoomScalePageLayoutView="100" workbookViewId="0">
      <selection pane="topLeft" activeCell="M80" activeCellId="0" sqref="M80"/>
    </sheetView>
  </sheetViews>
  <sheetFormatPr defaultColWidth="9.13671875" defaultRowHeight="12.75" zeroHeight="false" outlineLevelRow="0" outlineLevelCol="0"/>
  <cols>
    <col collapsed="false" customWidth="true" hidden="false" outlineLevel="0" max="1" min="1" style="295" width="4.43"/>
    <col collapsed="false" customWidth="true" hidden="false" outlineLevel="0" max="2" min="2" style="295" width="13.14"/>
    <col collapsed="false" customWidth="true" hidden="false" outlineLevel="0" max="3" min="3" style="295" width="40.42"/>
    <col collapsed="false" customWidth="true" hidden="false" outlineLevel="0" max="4" min="4" style="295" width="5.57"/>
    <col collapsed="false" customWidth="true" hidden="false" outlineLevel="0" max="5" min="5" style="296" width="8.57"/>
    <col collapsed="false" customWidth="true" hidden="false" outlineLevel="0" max="6" min="6" style="295" width="9.85"/>
    <col collapsed="false" customWidth="true" hidden="false" outlineLevel="0" max="7" min="7" style="295" width="15.42"/>
    <col collapsed="false" customWidth="false" hidden="false" outlineLevel="0" max="255" min="8" style="295" width="9.13"/>
    <col collapsed="false" customWidth="true" hidden="false" outlineLevel="0" max="256" min="256" style="295" width="3.86"/>
    <col collapsed="false" customWidth="true" hidden="false" outlineLevel="0" max="257" min="257" style="295" width="11.99"/>
    <col collapsed="false" customWidth="true" hidden="false" outlineLevel="0" max="258" min="258" style="295" width="40.42"/>
    <col collapsed="false" customWidth="true" hidden="false" outlineLevel="0" max="259" min="259" style="295" width="5.57"/>
    <col collapsed="false" customWidth="true" hidden="false" outlineLevel="0" max="260" min="260" style="295" width="8.57"/>
    <col collapsed="false" customWidth="true" hidden="false" outlineLevel="0" max="261" min="261" style="295" width="9.85"/>
    <col collapsed="false" customWidth="true" hidden="false" outlineLevel="0" max="262" min="262" style="295" width="13.86"/>
    <col collapsed="false" customWidth="false" hidden="false" outlineLevel="0" max="511" min="263" style="295" width="9.13"/>
    <col collapsed="false" customWidth="true" hidden="false" outlineLevel="0" max="512" min="512" style="295" width="3.86"/>
    <col collapsed="false" customWidth="true" hidden="false" outlineLevel="0" max="513" min="513" style="295" width="11.99"/>
    <col collapsed="false" customWidth="true" hidden="false" outlineLevel="0" max="514" min="514" style="295" width="40.42"/>
    <col collapsed="false" customWidth="true" hidden="false" outlineLevel="0" max="515" min="515" style="295" width="5.57"/>
    <col collapsed="false" customWidth="true" hidden="false" outlineLevel="0" max="516" min="516" style="295" width="8.57"/>
    <col collapsed="false" customWidth="true" hidden="false" outlineLevel="0" max="517" min="517" style="295" width="9.85"/>
    <col collapsed="false" customWidth="true" hidden="false" outlineLevel="0" max="518" min="518" style="295" width="13.86"/>
    <col collapsed="false" customWidth="false" hidden="false" outlineLevel="0" max="767" min="519" style="295" width="9.13"/>
    <col collapsed="false" customWidth="true" hidden="false" outlineLevel="0" max="768" min="768" style="295" width="3.86"/>
    <col collapsed="false" customWidth="true" hidden="false" outlineLevel="0" max="769" min="769" style="295" width="11.99"/>
    <col collapsed="false" customWidth="true" hidden="false" outlineLevel="0" max="770" min="770" style="295" width="40.42"/>
    <col collapsed="false" customWidth="true" hidden="false" outlineLevel="0" max="771" min="771" style="295" width="5.57"/>
    <col collapsed="false" customWidth="true" hidden="false" outlineLevel="0" max="772" min="772" style="295" width="8.57"/>
    <col collapsed="false" customWidth="true" hidden="false" outlineLevel="0" max="773" min="773" style="295" width="9.85"/>
    <col collapsed="false" customWidth="true" hidden="false" outlineLevel="0" max="774" min="774" style="295" width="13.86"/>
    <col collapsed="false" customWidth="false" hidden="false" outlineLevel="0" max="1023" min="775" style="295" width="9.13"/>
    <col collapsed="false" customWidth="true" hidden="false" outlineLevel="0" max="1024" min="1024" style="295" width="3.86"/>
  </cols>
  <sheetData>
    <row r="1" customFormat="false" ht="15" hidden="false" customHeight="false" outlineLevel="0" collapsed="false">
      <c r="A1" s="4" t="s">
        <v>211</v>
      </c>
      <c r="B1" s="5"/>
      <c r="C1" s="6"/>
      <c r="D1" s="8" t="s">
        <v>1</v>
      </c>
      <c r="E1" s="9"/>
      <c r="F1" s="297"/>
      <c r="G1" s="11" t="s">
        <v>272</v>
      </c>
    </row>
    <row r="2" customFormat="false" ht="17.25" hidden="false" customHeight="true" outlineLevel="0" collapsed="false">
      <c r="A2" s="298" t="s">
        <v>3</v>
      </c>
      <c r="B2" s="20"/>
      <c r="C2" s="21"/>
      <c r="D2" s="23" t="s">
        <v>273</v>
      </c>
      <c r="E2" s="24"/>
      <c r="F2" s="299"/>
      <c r="G2" s="26"/>
    </row>
    <row r="3" customFormat="false" ht="14.25" hidden="false" customHeight="true" outlineLevel="0" collapsed="false">
      <c r="A3" s="300" t="s">
        <v>274</v>
      </c>
      <c r="B3" s="301" t="s">
        <v>275</v>
      </c>
      <c r="C3" s="301" t="s">
        <v>276</v>
      </c>
      <c r="D3" s="301" t="s">
        <v>8</v>
      </c>
      <c r="E3" s="301" t="s">
        <v>277</v>
      </c>
      <c r="F3" s="301" t="s">
        <v>278</v>
      </c>
      <c r="G3" s="302" t="s">
        <v>279</v>
      </c>
    </row>
    <row r="4" customFormat="false" ht="13.5" hidden="false" customHeight="true" outlineLevel="0" collapsed="false">
      <c r="A4" s="303"/>
      <c r="B4" s="304"/>
      <c r="C4" s="305" t="s">
        <v>280</v>
      </c>
      <c r="D4" s="306"/>
      <c r="E4" s="307"/>
      <c r="F4" s="307"/>
      <c r="G4" s="306"/>
    </row>
    <row r="5" customFormat="false" ht="15" hidden="false" customHeight="true" outlineLevel="0" collapsed="false">
      <c r="A5" s="308" t="s">
        <v>281</v>
      </c>
      <c r="B5" s="309" t="s">
        <v>282</v>
      </c>
      <c r="C5" s="310" t="s">
        <v>283</v>
      </c>
      <c r="D5" s="311"/>
      <c r="E5" s="312"/>
      <c r="F5" s="312"/>
      <c r="G5" s="313"/>
      <c r="N5" s="314" t="n">
        <v>1</v>
      </c>
    </row>
    <row r="6" customFormat="false" ht="15" hidden="false" customHeight="false" outlineLevel="0" collapsed="false">
      <c r="A6" s="315" t="n">
        <v>1</v>
      </c>
      <c r="B6" s="316" t="s">
        <v>284</v>
      </c>
      <c r="C6" s="317" t="s">
        <v>285</v>
      </c>
      <c r="D6" s="318" t="s">
        <v>217</v>
      </c>
      <c r="E6" s="319" t="n">
        <v>5</v>
      </c>
      <c r="F6" s="319" t="n">
        <v>285.6</v>
      </c>
      <c r="G6" s="320" t="n">
        <f aca="false">E6*F6</f>
        <v>1428</v>
      </c>
      <c r="N6" s="314" t="n">
        <v>2</v>
      </c>
      <c r="Z6" s="295" t="n">
        <v>12</v>
      </c>
      <c r="AA6" s="295" t="n">
        <v>0</v>
      </c>
      <c r="AB6" s="295" t="n">
        <v>1</v>
      </c>
      <c r="AY6" s="295" t="n">
        <v>4</v>
      </c>
      <c r="AZ6" s="295" t="n">
        <f aca="false">IF(AY6=1,G6,0)</f>
        <v>0</v>
      </c>
      <c r="BA6" s="295" t="n">
        <f aca="false">IF(AY6=2,G6,0)</f>
        <v>0</v>
      </c>
      <c r="BB6" s="295" t="n">
        <f aca="false">IF(AY6=3,G6,0)</f>
        <v>0</v>
      </c>
      <c r="BC6" s="295" t="n">
        <f aca="false">IF(AY6=4,G6,0)</f>
        <v>1428</v>
      </c>
      <c r="BD6" s="295" t="n">
        <f aca="false">IF(AY6=5,G6,0)</f>
        <v>0</v>
      </c>
      <c r="CY6" s="295" t="n">
        <v>0</v>
      </c>
    </row>
    <row r="7" customFormat="false" ht="12.75" hidden="false" customHeight="true" outlineLevel="0" collapsed="false">
      <c r="A7" s="321"/>
      <c r="B7" s="322"/>
      <c r="C7" s="323" t="s">
        <v>286</v>
      </c>
      <c r="D7" s="323"/>
      <c r="E7" s="324" t="n">
        <v>5</v>
      </c>
      <c r="F7" s="325"/>
      <c r="G7" s="326"/>
      <c r="L7" s="314" t="s">
        <v>286</v>
      </c>
      <c r="N7" s="314"/>
    </row>
    <row r="8" customFormat="false" ht="23.25" hidden="false" customHeight="false" outlineLevel="0" collapsed="false">
      <c r="A8" s="315" t="n">
        <v>2</v>
      </c>
      <c r="B8" s="327" t="s">
        <v>284</v>
      </c>
      <c r="C8" s="317" t="s">
        <v>287</v>
      </c>
      <c r="D8" s="318" t="s">
        <v>217</v>
      </c>
      <c r="E8" s="319" t="n">
        <v>1</v>
      </c>
      <c r="F8" s="319" t="n">
        <v>144</v>
      </c>
      <c r="G8" s="320" t="n">
        <f aca="false">E8*F8</f>
        <v>144</v>
      </c>
      <c r="N8" s="314" t="n">
        <v>2</v>
      </c>
      <c r="Z8" s="295" t="n">
        <v>12</v>
      </c>
      <c r="AA8" s="295" t="n">
        <v>0</v>
      </c>
      <c r="AB8" s="295" t="n">
        <v>2</v>
      </c>
      <c r="AY8" s="295" t="n">
        <v>4</v>
      </c>
      <c r="AZ8" s="295" t="n">
        <f aca="false">IF(AY8=1,G8,0)</f>
        <v>0</v>
      </c>
      <c r="BA8" s="295" t="n">
        <f aca="false">IF(AY8=2,G8,0)</f>
        <v>0</v>
      </c>
      <c r="BB8" s="295" t="n">
        <f aca="false">IF(AY8=3,G8,0)</f>
        <v>0</v>
      </c>
      <c r="BC8" s="295" t="n">
        <f aca="false">IF(AY8=4,G8,0)</f>
        <v>144</v>
      </c>
      <c r="BD8" s="295" t="n">
        <f aca="false">IF(AY8=5,G8,0)</f>
        <v>0</v>
      </c>
      <c r="CY8" s="295" t="n">
        <v>0</v>
      </c>
    </row>
    <row r="9" customFormat="false" ht="12.75" hidden="false" customHeight="true" outlineLevel="0" collapsed="false">
      <c r="A9" s="321"/>
      <c r="B9" s="328"/>
      <c r="C9" s="323" t="s">
        <v>288</v>
      </c>
      <c r="D9" s="323"/>
      <c r="E9" s="324" t="n">
        <v>1</v>
      </c>
      <c r="F9" s="325"/>
      <c r="G9" s="326"/>
      <c r="L9" s="314" t="s">
        <v>288</v>
      </c>
      <c r="N9" s="314"/>
    </row>
    <row r="10" customFormat="false" ht="23.25" hidden="false" customHeight="false" outlineLevel="0" collapsed="false">
      <c r="A10" s="315" t="n">
        <v>3</v>
      </c>
      <c r="B10" s="327" t="s">
        <v>289</v>
      </c>
      <c r="C10" s="317" t="s">
        <v>290</v>
      </c>
      <c r="D10" s="318" t="s">
        <v>41</v>
      </c>
      <c r="E10" s="319" t="n">
        <v>2</v>
      </c>
      <c r="F10" s="319" t="n">
        <v>39</v>
      </c>
      <c r="G10" s="320" t="n">
        <f aca="false">E10*F10</f>
        <v>78</v>
      </c>
      <c r="N10" s="314" t="n">
        <v>2</v>
      </c>
      <c r="Z10" s="295" t="n">
        <v>12</v>
      </c>
      <c r="AA10" s="295" t="n">
        <v>0</v>
      </c>
      <c r="AB10" s="295" t="n">
        <v>3</v>
      </c>
      <c r="AY10" s="295" t="n">
        <v>4</v>
      </c>
      <c r="AZ10" s="295" t="n">
        <f aca="false">IF(AY10=1,G10,0)</f>
        <v>0</v>
      </c>
      <c r="BA10" s="295" t="n">
        <f aca="false">IF(AY10=2,G10,0)</f>
        <v>0</v>
      </c>
      <c r="BB10" s="295" t="n">
        <f aca="false">IF(AY10=3,G10,0)</f>
        <v>0</v>
      </c>
      <c r="BC10" s="295" t="n">
        <f aca="false">IF(AY10=4,G10,0)</f>
        <v>78</v>
      </c>
      <c r="BD10" s="295" t="n">
        <f aca="false">IF(AY10=5,G10,0)</f>
        <v>0</v>
      </c>
      <c r="CY10" s="295" t="n">
        <v>0</v>
      </c>
    </row>
    <row r="11" customFormat="false" ht="12.75" hidden="false" customHeight="true" outlineLevel="0" collapsed="false">
      <c r="A11" s="321"/>
      <c r="B11" s="328"/>
      <c r="C11" s="323" t="s">
        <v>291</v>
      </c>
      <c r="D11" s="323"/>
      <c r="E11" s="324" t="n">
        <v>2</v>
      </c>
      <c r="F11" s="325"/>
      <c r="G11" s="326"/>
      <c r="L11" s="314" t="s">
        <v>291</v>
      </c>
      <c r="N11" s="314"/>
    </row>
    <row r="12" customFormat="false" ht="15" hidden="false" customHeight="false" outlineLevel="0" collapsed="false">
      <c r="A12" s="315" t="n">
        <v>4</v>
      </c>
      <c r="B12" s="327" t="s">
        <v>292</v>
      </c>
      <c r="C12" s="317" t="s">
        <v>293</v>
      </c>
      <c r="D12" s="318" t="s">
        <v>217</v>
      </c>
      <c r="E12" s="319" t="n">
        <v>3</v>
      </c>
      <c r="F12" s="319" t="n">
        <v>50.4</v>
      </c>
      <c r="G12" s="320" t="n">
        <f aca="false">E12*F12</f>
        <v>151.2</v>
      </c>
      <c r="N12" s="314" t="n">
        <v>2</v>
      </c>
      <c r="Z12" s="295" t="n">
        <v>12</v>
      </c>
      <c r="AA12" s="295" t="n">
        <v>0</v>
      </c>
      <c r="AB12" s="295" t="n">
        <v>4</v>
      </c>
      <c r="AY12" s="295" t="n">
        <v>4</v>
      </c>
      <c r="AZ12" s="295" t="n">
        <f aca="false">IF(AY12=1,G12,0)</f>
        <v>0</v>
      </c>
      <c r="BA12" s="295" t="n">
        <f aca="false">IF(AY12=2,G12,0)</f>
        <v>0</v>
      </c>
      <c r="BB12" s="295" t="n">
        <f aca="false">IF(AY12=3,G12,0)</f>
        <v>0</v>
      </c>
      <c r="BC12" s="295" t="n">
        <f aca="false">IF(AY12=4,G12,0)</f>
        <v>151.2</v>
      </c>
      <c r="BD12" s="295" t="n">
        <f aca="false">IF(AY12=5,G12,0)</f>
        <v>0</v>
      </c>
      <c r="CY12" s="295" t="n">
        <v>0</v>
      </c>
    </row>
    <row r="13" customFormat="false" ht="12.75" hidden="false" customHeight="true" outlineLevel="0" collapsed="false">
      <c r="A13" s="321"/>
      <c r="B13" s="328"/>
      <c r="C13" s="323" t="s">
        <v>294</v>
      </c>
      <c r="D13" s="323"/>
      <c r="E13" s="324" t="n">
        <v>3</v>
      </c>
      <c r="F13" s="325"/>
      <c r="G13" s="326"/>
      <c r="L13" s="314" t="s">
        <v>294</v>
      </c>
      <c r="N13" s="314"/>
    </row>
    <row r="14" customFormat="false" ht="23.25" hidden="false" customHeight="false" outlineLevel="0" collapsed="false">
      <c r="A14" s="315" t="n">
        <v>5</v>
      </c>
      <c r="B14" s="327" t="s">
        <v>292</v>
      </c>
      <c r="C14" s="317" t="s">
        <v>295</v>
      </c>
      <c r="D14" s="318" t="s">
        <v>217</v>
      </c>
      <c r="E14" s="319" t="n">
        <v>1</v>
      </c>
      <c r="F14" s="319" t="n">
        <v>24</v>
      </c>
      <c r="G14" s="320" t="n">
        <f aca="false">E14*F14</f>
        <v>24</v>
      </c>
      <c r="N14" s="314" t="n">
        <v>2</v>
      </c>
      <c r="Z14" s="295" t="n">
        <v>12</v>
      </c>
      <c r="AA14" s="295" t="n">
        <v>0</v>
      </c>
      <c r="AB14" s="295" t="n">
        <v>5</v>
      </c>
      <c r="AY14" s="295" t="n">
        <v>4</v>
      </c>
      <c r="AZ14" s="295" t="n">
        <f aca="false">IF(AY14=1,G14,0)</f>
        <v>0</v>
      </c>
      <c r="BA14" s="295" t="n">
        <f aca="false">IF(AY14=2,G14,0)</f>
        <v>0</v>
      </c>
      <c r="BB14" s="295" t="n">
        <f aca="false">IF(AY14=3,G14,0)</f>
        <v>0</v>
      </c>
      <c r="BC14" s="295" t="n">
        <f aca="false">IF(AY14=4,G14,0)</f>
        <v>24</v>
      </c>
      <c r="BD14" s="295" t="n">
        <f aca="false">IF(AY14=5,G14,0)</f>
        <v>0</v>
      </c>
      <c r="CY14" s="295" t="n">
        <v>0</v>
      </c>
    </row>
    <row r="15" customFormat="false" ht="12.75" hidden="false" customHeight="true" outlineLevel="0" collapsed="false">
      <c r="A15" s="321"/>
      <c r="B15" s="328"/>
      <c r="C15" s="323" t="s">
        <v>288</v>
      </c>
      <c r="D15" s="323"/>
      <c r="E15" s="324" t="n">
        <v>1</v>
      </c>
      <c r="F15" s="325"/>
      <c r="G15" s="326"/>
      <c r="L15" s="314" t="s">
        <v>288</v>
      </c>
      <c r="N15" s="314"/>
    </row>
    <row r="16" customFormat="false" ht="15" hidden="false" customHeight="false" outlineLevel="0" collapsed="false">
      <c r="A16" s="315" t="n">
        <v>6</v>
      </c>
      <c r="B16" s="327" t="s">
        <v>296</v>
      </c>
      <c r="C16" s="317" t="s">
        <v>297</v>
      </c>
      <c r="D16" s="318" t="s">
        <v>217</v>
      </c>
      <c r="E16" s="319" t="n">
        <v>12</v>
      </c>
      <c r="F16" s="319" t="n">
        <v>51.12</v>
      </c>
      <c r="G16" s="320" t="n">
        <f aca="false">E16*F16</f>
        <v>613.44</v>
      </c>
      <c r="N16" s="314" t="n">
        <v>2</v>
      </c>
      <c r="Z16" s="295" t="n">
        <v>12</v>
      </c>
      <c r="AA16" s="295" t="n">
        <v>0</v>
      </c>
      <c r="AB16" s="295" t="n">
        <v>6</v>
      </c>
      <c r="AY16" s="295" t="n">
        <v>4</v>
      </c>
      <c r="AZ16" s="295" t="n">
        <f aca="false">IF(AY16=1,G16,0)</f>
        <v>0</v>
      </c>
      <c r="BA16" s="295" t="n">
        <f aca="false">IF(AY16=2,G16,0)</f>
        <v>0</v>
      </c>
      <c r="BB16" s="295" t="n">
        <f aca="false">IF(AY16=3,G16,0)</f>
        <v>0</v>
      </c>
      <c r="BC16" s="295" t="n">
        <f aca="false">IF(AY16=4,G16,0)</f>
        <v>613.44</v>
      </c>
      <c r="BD16" s="295" t="n">
        <f aca="false">IF(AY16=5,G16,0)</f>
        <v>0</v>
      </c>
      <c r="CY16" s="295" t="n">
        <v>0</v>
      </c>
    </row>
    <row r="17" customFormat="false" ht="12.75" hidden="false" customHeight="true" outlineLevel="0" collapsed="false">
      <c r="A17" s="321"/>
      <c r="B17" s="328"/>
      <c r="C17" s="323" t="s">
        <v>298</v>
      </c>
      <c r="D17" s="323"/>
      <c r="E17" s="324" t="n">
        <v>12</v>
      </c>
      <c r="F17" s="325"/>
      <c r="G17" s="326"/>
      <c r="L17" s="314" t="s">
        <v>298</v>
      </c>
      <c r="N17" s="314"/>
    </row>
    <row r="18" customFormat="false" ht="15" hidden="false" customHeight="false" outlineLevel="0" collapsed="false">
      <c r="A18" s="315" t="n">
        <v>7</v>
      </c>
      <c r="B18" s="327" t="s">
        <v>299</v>
      </c>
      <c r="C18" s="317" t="s">
        <v>300</v>
      </c>
      <c r="D18" s="318" t="s">
        <v>217</v>
      </c>
      <c r="E18" s="319" t="n">
        <v>1</v>
      </c>
      <c r="F18" s="319" t="n">
        <v>1998</v>
      </c>
      <c r="G18" s="320" t="n">
        <f aca="false">E18*F18</f>
        <v>1998</v>
      </c>
      <c r="N18" s="314" t="n">
        <v>2</v>
      </c>
      <c r="Z18" s="295" t="n">
        <v>12</v>
      </c>
      <c r="AA18" s="295" t="n">
        <v>0</v>
      </c>
      <c r="AB18" s="295" t="n">
        <v>7</v>
      </c>
      <c r="AY18" s="295" t="n">
        <v>4</v>
      </c>
      <c r="AZ18" s="295" t="n">
        <f aca="false">IF(AY18=1,G18,0)</f>
        <v>0</v>
      </c>
      <c r="BA18" s="295" t="n">
        <f aca="false">IF(AY18=2,G18,0)</f>
        <v>0</v>
      </c>
      <c r="BB18" s="295" t="n">
        <f aca="false">IF(AY18=3,G18,0)</f>
        <v>0</v>
      </c>
      <c r="BC18" s="295" t="n">
        <f aca="false">IF(AY18=4,G18,0)</f>
        <v>1998</v>
      </c>
      <c r="BD18" s="295" t="n">
        <f aca="false">IF(AY18=5,G18,0)</f>
        <v>0</v>
      </c>
      <c r="CY18" s="295" t="n">
        <v>0</v>
      </c>
    </row>
    <row r="19" customFormat="false" ht="12.75" hidden="false" customHeight="true" outlineLevel="0" collapsed="false">
      <c r="A19" s="321"/>
      <c r="B19" s="328"/>
      <c r="C19" s="323" t="s">
        <v>288</v>
      </c>
      <c r="D19" s="323"/>
      <c r="E19" s="324" t="n">
        <v>1</v>
      </c>
      <c r="F19" s="325"/>
      <c r="G19" s="326"/>
      <c r="L19" s="314" t="s">
        <v>288</v>
      </c>
      <c r="N19" s="314"/>
    </row>
    <row r="20" customFormat="false" ht="15" hidden="false" customHeight="false" outlineLevel="0" collapsed="false">
      <c r="A20" s="315" t="n">
        <v>8</v>
      </c>
      <c r="B20" s="327" t="s">
        <v>301</v>
      </c>
      <c r="C20" s="317" t="s">
        <v>302</v>
      </c>
      <c r="D20" s="318" t="s">
        <v>217</v>
      </c>
      <c r="E20" s="319" t="n">
        <v>1</v>
      </c>
      <c r="F20" s="319" t="n">
        <v>900</v>
      </c>
      <c r="G20" s="320" t="n">
        <f aca="false">E20*F20</f>
        <v>900</v>
      </c>
      <c r="N20" s="314" t="n">
        <v>2</v>
      </c>
      <c r="Z20" s="295" t="n">
        <v>12</v>
      </c>
      <c r="AA20" s="295" t="n">
        <v>1</v>
      </c>
      <c r="AB20" s="295" t="n">
        <v>8</v>
      </c>
      <c r="AY20" s="295" t="n">
        <v>3</v>
      </c>
      <c r="AZ20" s="295" t="n">
        <f aca="false">IF(AY20=1,G20,0)</f>
        <v>0</v>
      </c>
      <c r="BA20" s="295" t="n">
        <f aca="false">IF(AY20=2,G20,0)</f>
        <v>0</v>
      </c>
      <c r="BB20" s="295" t="n">
        <f aca="false">IF(AY20=3,G20,0)</f>
        <v>900</v>
      </c>
      <c r="BC20" s="295" t="n">
        <f aca="false">IF(AY20=4,G20,0)</f>
        <v>0</v>
      </c>
      <c r="BD20" s="295" t="n">
        <f aca="false">IF(AY20=5,G20,0)</f>
        <v>0</v>
      </c>
      <c r="CY20" s="295" t="n">
        <v>0</v>
      </c>
    </row>
    <row r="21" customFormat="false" ht="23.25" hidden="false" customHeight="false" outlineLevel="0" collapsed="false">
      <c r="A21" s="315" t="n">
        <v>9</v>
      </c>
      <c r="B21" s="327" t="s">
        <v>303</v>
      </c>
      <c r="C21" s="317" t="s">
        <v>304</v>
      </c>
      <c r="D21" s="318" t="s">
        <v>217</v>
      </c>
      <c r="E21" s="319" t="n">
        <v>1</v>
      </c>
      <c r="F21" s="319" t="n">
        <v>192</v>
      </c>
      <c r="G21" s="320" t="n">
        <f aca="false">E21*F21</f>
        <v>192</v>
      </c>
      <c r="N21" s="314" t="n">
        <v>2</v>
      </c>
      <c r="Z21" s="295" t="n">
        <v>12</v>
      </c>
      <c r="AA21" s="295" t="n">
        <v>0</v>
      </c>
      <c r="AB21" s="295" t="n">
        <v>9</v>
      </c>
      <c r="AY21" s="295" t="n">
        <v>4</v>
      </c>
      <c r="AZ21" s="295" t="n">
        <f aca="false">IF(AY21=1,G21,0)</f>
        <v>0</v>
      </c>
      <c r="BA21" s="295" t="n">
        <f aca="false">IF(AY21=2,G21,0)</f>
        <v>0</v>
      </c>
      <c r="BB21" s="295" t="n">
        <f aca="false">IF(AY21=3,G21,0)</f>
        <v>0</v>
      </c>
      <c r="BC21" s="295" t="n">
        <f aca="false">IF(AY21=4,G21,0)</f>
        <v>192</v>
      </c>
      <c r="BD21" s="295" t="n">
        <f aca="false">IF(AY21=5,G21,0)</f>
        <v>0</v>
      </c>
      <c r="CY21" s="295" t="n">
        <v>0</v>
      </c>
    </row>
    <row r="22" customFormat="false" ht="23.25" hidden="false" customHeight="false" outlineLevel="0" collapsed="false">
      <c r="A22" s="315" t="n">
        <v>10</v>
      </c>
      <c r="B22" s="327" t="s">
        <v>305</v>
      </c>
      <c r="C22" s="317" t="s">
        <v>306</v>
      </c>
      <c r="D22" s="318" t="s">
        <v>217</v>
      </c>
      <c r="E22" s="319" t="n">
        <v>3</v>
      </c>
      <c r="F22" s="319" t="n">
        <v>375.6</v>
      </c>
      <c r="G22" s="320" t="n">
        <f aca="false">E22*F22</f>
        <v>1126.8</v>
      </c>
      <c r="N22" s="314" t="n">
        <v>2</v>
      </c>
      <c r="Z22" s="295" t="n">
        <v>12</v>
      </c>
      <c r="AA22" s="295" t="n">
        <v>0</v>
      </c>
      <c r="AB22" s="295" t="n">
        <v>10</v>
      </c>
      <c r="AY22" s="295" t="n">
        <v>4</v>
      </c>
      <c r="AZ22" s="295" t="n">
        <f aca="false">IF(AY22=1,G22,0)</f>
        <v>0</v>
      </c>
      <c r="BA22" s="295" t="n">
        <f aca="false">IF(AY22=2,G22,0)</f>
        <v>0</v>
      </c>
      <c r="BB22" s="295" t="n">
        <f aca="false">IF(AY22=3,G22,0)</f>
        <v>0</v>
      </c>
      <c r="BC22" s="295" t="n">
        <f aca="false">IF(AY22=4,G22,0)</f>
        <v>1126.8</v>
      </c>
      <c r="BD22" s="295" t="n">
        <f aca="false">IF(AY22=5,G22,0)</f>
        <v>0</v>
      </c>
      <c r="CY22" s="295" t="n">
        <v>0</v>
      </c>
    </row>
    <row r="23" customFormat="false" ht="12.75" hidden="false" customHeight="true" outlineLevel="0" collapsed="false">
      <c r="A23" s="321"/>
      <c r="B23" s="328"/>
      <c r="C23" s="323" t="s">
        <v>294</v>
      </c>
      <c r="D23" s="323"/>
      <c r="E23" s="324" t="n">
        <v>3</v>
      </c>
      <c r="F23" s="325"/>
      <c r="G23" s="326"/>
      <c r="L23" s="314" t="s">
        <v>294</v>
      </c>
      <c r="N23" s="314"/>
    </row>
    <row r="24" customFormat="false" ht="23.25" hidden="false" customHeight="false" outlineLevel="0" collapsed="false">
      <c r="A24" s="315" t="n">
        <v>11</v>
      </c>
      <c r="B24" s="327" t="s">
        <v>307</v>
      </c>
      <c r="C24" s="317" t="s">
        <v>308</v>
      </c>
      <c r="D24" s="318" t="s">
        <v>217</v>
      </c>
      <c r="E24" s="319" t="n">
        <v>2</v>
      </c>
      <c r="F24" s="319" t="n">
        <v>10680</v>
      </c>
      <c r="G24" s="320" t="n">
        <f aca="false">E24*F24</f>
        <v>21360</v>
      </c>
      <c r="N24" s="314" t="n">
        <v>2</v>
      </c>
      <c r="Z24" s="295" t="n">
        <v>12</v>
      </c>
      <c r="AA24" s="295" t="n">
        <v>1</v>
      </c>
      <c r="AB24" s="295" t="n">
        <v>11</v>
      </c>
      <c r="AY24" s="295" t="n">
        <v>3</v>
      </c>
      <c r="AZ24" s="295" t="n">
        <f aca="false">IF(AY24=1,G24,0)</f>
        <v>0</v>
      </c>
      <c r="BA24" s="295" t="n">
        <f aca="false">IF(AY24=2,G24,0)</f>
        <v>0</v>
      </c>
      <c r="BB24" s="295" t="n">
        <f aca="false">IF(AY24=3,G24,0)</f>
        <v>21360</v>
      </c>
      <c r="BC24" s="295" t="n">
        <f aca="false">IF(AY24=4,G24,0)</f>
        <v>0</v>
      </c>
      <c r="BD24" s="295" t="n">
        <f aca="false">IF(AY24=5,G24,0)</f>
        <v>0</v>
      </c>
      <c r="CY24" s="295" t="n">
        <v>0.0515</v>
      </c>
    </row>
    <row r="25" customFormat="false" ht="15" hidden="false" customHeight="false" outlineLevel="0" collapsed="false">
      <c r="A25" s="315" t="n">
        <v>12</v>
      </c>
      <c r="B25" s="327" t="s">
        <v>309</v>
      </c>
      <c r="C25" s="317" t="s">
        <v>310</v>
      </c>
      <c r="D25" s="318" t="s">
        <v>217</v>
      </c>
      <c r="E25" s="319" t="n">
        <v>8</v>
      </c>
      <c r="F25" s="319" t="n">
        <v>267.6</v>
      </c>
      <c r="G25" s="320" t="n">
        <f aca="false">E25*F25</f>
        <v>2140.8</v>
      </c>
      <c r="N25" s="314" t="n">
        <v>2</v>
      </c>
      <c r="Z25" s="295" t="n">
        <v>12</v>
      </c>
      <c r="AA25" s="295" t="n">
        <v>0</v>
      </c>
      <c r="AB25" s="295" t="n">
        <v>12</v>
      </c>
      <c r="AY25" s="295" t="n">
        <v>4</v>
      </c>
      <c r="AZ25" s="295" t="n">
        <f aca="false">IF(AY25=1,G25,0)</f>
        <v>0</v>
      </c>
      <c r="BA25" s="295" t="n">
        <f aca="false">IF(AY25=2,G25,0)</f>
        <v>0</v>
      </c>
      <c r="BB25" s="295" t="n">
        <f aca="false">IF(AY25=3,G25,0)</f>
        <v>0</v>
      </c>
      <c r="BC25" s="295" t="n">
        <f aca="false">IF(AY25=4,G25,0)</f>
        <v>2140.8</v>
      </c>
      <c r="BD25" s="295" t="n">
        <f aca="false">IF(AY25=5,G25,0)</f>
        <v>0</v>
      </c>
      <c r="CY25" s="295" t="n">
        <v>0</v>
      </c>
    </row>
    <row r="26" customFormat="false" ht="12.75" hidden="false" customHeight="true" outlineLevel="0" collapsed="false">
      <c r="A26" s="321"/>
      <c r="B26" s="328"/>
      <c r="C26" s="323" t="s">
        <v>311</v>
      </c>
      <c r="D26" s="323"/>
      <c r="E26" s="324" t="n">
        <v>8</v>
      </c>
      <c r="F26" s="325"/>
      <c r="G26" s="326"/>
      <c r="L26" s="314" t="s">
        <v>311</v>
      </c>
      <c r="N26" s="314"/>
    </row>
    <row r="27" customFormat="false" ht="15" hidden="false" customHeight="false" outlineLevel="0" collapsed="false">
      <c r="A27" s="315" t="n">
        <v>13</v>
      </c>
      <c r="B27" s="327" t="s">
        <v>312</v>
      </c>
      <c r="C27" s="317" t="s">
        <v>313</v>
      </c>
      <c r="D27" s="318" t="s">
        <v>217</v>
      </c>
      <c r="E27" s="319" t="n">
        <v>8</v>
      </c>
      <c r="F27" s="319" t="n">
        <v>76.8</v>
      </c>
      <c r="G27" s="320" t="n">
        <f aca="false">E27*F27</f>
        <v>614.4</v>
      </c>
      <c r="N27" s="314" t="n">
        <v>2</v>
      </c>
      <c r="Z27" s="295" t="n">
        <v>12</v>
      </c>
      <c r="AA27" s="295" t="n">
        <v>1</v>
      </c>
      <c r="AB27" s="295" t="n">
        <v>13</v>
      </c>
      <c r="AY27" s="295" t="n">
        <v>3</v>
      </c>
      <c r="AZ27" s="295" t="n">
        <f aca="false">IF(AY27=1,G27,0)</f>
        <v>0</v>
      </c>
      <c r="BA27" s="295" t="n">
        <f aca="false">IF(AY27=2,G27,0)</f>
        <v>0</v>
      </c>
      <c r="BB27" s="295" t="n">
        <f aca="false">IF(AY27=3,G27,0)</f>
        <v>614.4</v>
      </c>
      <c r="BC27" s="295" t="n">
        <f aca="false">IF(AY27=4,G27,0)</f>
        <v>0</v>
      </c>
      <c r="BD27" s="295" t="n">
        <f aca="false">IF(AY27=5,G27,0)</f>
        <v>0</v>
      </c>
      <c r="CY27" s="295" t="n">
        <v>0</v>
      </c>
    </row>
    <row r="28" customFormat="false" ht="15" hidden="false" customHeight="false" outlineLevel="0" collapsed="false">
      <c r="A28" s="315" t="n">
        <v>14</v>
      </c>
      <c r="B28" s="327" t="s">
        <v>314</v>
      </c>
      <c r="C28" s="317" t="s">
        <v>315</v>
      </c>
      <c r="D28" s="318" t="s">
        <v>41</v>
      </c>
      <c r="E28" s="319" t="n">
        <v>9</v>
      </c>
      <c r="F28" s="319" t="n">
        <v>91.08</v>
      </c>
      <c r="G28" s="320" t="n">
        <f aca="false">E28*F28</f>
        <v>819.72</v>
      </c>
      <c r="N28" s="314" t="n">
        <v>2</v>
      </c>
      <c r="Z28" s="295" t="n">
        <v>12</v>
      </c>
      <c r="AA28" s="295" t="n">
        <v>0</v>
      </c>
      <c r="AB28" s="295" t="n">
        <v>14</v>
      </c>
      <c r="AY28" s="295" t="n">
        <v>4</v>
      </c>
      <c r="AZ28" s="295" t="n">
        <f aca="false">IF(AY28=1,G28,0)</f>
        <v>0</v>
      </c>
      <c r="BA28" s="295" t="n">
        <f aca="false">IF(AY28=2,G28,0)</f>
        <v>0</v>
      </c>
      <c r="BB28" s="295" t="n">
        <f aca="false">IF(AY28=3,G28,0)</f>
        <v>0</v>
      </c>
      <c r="BC28" s="295" t="n">
        <f aca="false">IF(AY28=4,G28,0)</f>
        <v>819.72</v>
      </c>
      <c r="BD28" s="295" t="n">
        <f aca="false">IF(AY28=5,G28,0)</f>
        <v>0</v>
      </c>
      <c r="CY28" s="295" t="n">
        <v>0</v>
      </c>
    </row>
    <row r="29" customFormat="false" ht="12.75" hidden="false" customHeight="true" outlineLevel="0" collapsed="false">
      <c r="A29" s="321"/>
      <c r="B29" s="328"/>
      <c r="C29" s="323" t="s">
        <v>316</v>
      </c>
      <c r="D29" s="323"/>
      <c r="E29" s="324" t="n">
        <v>9</v>
      </c>
      <c r="F29" s="325"/>
      <c r="G29" s="326"/>
      <c r="L29" s="314" t="s">
        <v>316</v>
      </c>
      <c r="N29" s="314"/>
    </row>
    <row r="30" customFormat="false" ht="15" hidden="false" customHeight="false" outlineLevel="0" collapsed="false">
      <c r="A30" s="315" t="n">
        <v>15</v>
      </c>
      <c r="B30" s="327" t="s">
        <v>317</v>
      </c>
      <c r="C30" s="317" t="s">
        <v>318</v>
      </c>
      <c r="D30" s="318" t="s">
        <v>41</v>
      </c>
      <c r="E30" s="319" t="n">
        <v>9</v>
      </c>
      <c r="F30" s="319" t="n">
        <v>15.9</v>
      </c>
      <c r="G30" s="320" t="n">
        <f aca="false">E30*F30</f>
        <v>143.1</v>
      </c>
      <c r="N30" s="314" t="n">
        <v>2</v>
      </c>
      <c r="Z30" s="295" t="n">
        <v>12</v>
      </c>
      <c r="AA30" s="295" t="n">
        <v>1</v>
      </c>
      <c r="AB30" s="295" t="n">
        <v>15</v>
      </c>
      <c r="AY30" s="295" t="n">
        <v>3</v>
      </c>
      <c r="AZ30" s="295" t="n">
        <f aca="false">IF(AY30=1,G30,0)</f>
        <v>0</v>
      </c>
      <c r="BA30" s="295" t="n">
        <f aca="false">IF(AY30=2,G30,0)</f>
        <v>0</v>
      </c>
      <c r="BB30" s="295" t="n">
        <f aca="false">IF(AY30=3,G30,0)</f>
        <v>143.1</v>
      </c>
      <c r="BC30" s="295" t="n">
        <f aca="false">IF(AY30=4,G30,0)</f>
        <v>0</v>
      </c>
      <c r="BD30" s="295" t="n">
        <f aca="false">IF(AY30=5,G30,0)</f>
        <v>0</v>
      </c>
      <c r="CY30" s="295" t="n">
        <v>0.001</v>
      </c>
    </row>
    <row r="31" customFormat="false" ht="15" hidden="false" customHeight="false" outlineLevel="0" collapsed="false">
      <c r="A31" s="315" t="n">
        <v>16</v>
      </c>
      <c r="B31" s="327" t="s">
        <v>314</v>
      </c>
      <c r="C31" s="317" t="s">
        <v>315</v>
      </c>
      <c r="D31" s="318" t="s">
        <v>41</v>
      </c>
      <c r="E31" s="319" t="n">
        <v>192</v>
      </c>
      <c r="F31" s="319" t="n">
        <v>91.08</v>
      </c>
      <c r="G31" s="320" t="n">
        <f aca="false">E31*F31</f>
        <v>17487.36</v>
      </c>
      <c r="N31" s="314" t="n">
        <v>2</v>
      </c>
      <c r="Z31" s="295" t="n">
        <v>12</v>
      </c>
      <c r="AA31" s="295" t="n">
        <v>0</v>
      </c>
      <c r="AB31" s="295" t="n">
        <v>16</v>
      </c>
      <c r="AY31" s="295" t="n">
        <v>4</v>
      </c>
      <c r="AZ31" s="295" t="n">
        <f aca="false">IF(AY31=1,G31,0)</f>
        <v>0</v>
      </c>
      <c r="BA31" s="295" t="n">
        <f aca="false">IF(AY31=2,G31,0)</f>
        <v>0</v>
      </c>
      <c r="BB31" s="295" t="n">
        <f aca="false">IF(AY31=3,G31,0)</f>
        <v>0</v>
      </c>
      <c r="BC31" s="295" t="n">
        <f aca="false">IF(AY31=4,G31,0)</f>
        <v>17487.36</v>
      </c>
      <c r="BD31" s="295" t="n">
        <f aca="false">IF(AY31=5,G31,0)</f>
        <v>0</v>
      </c>
      <c r="CY31" s="295" t="n">
        <v>0</v>
      </c>
    </row>
    <row r="32" customFormat="false" ht="12.75" hidden="false" customHeight="true" outlineLevel="0" collapsed="false">
      <c r="A32" s="321"/>
      <c r="B32" s="328"/>
      <c r="C32" s="323" t="s">
        <v>319</v>
      </c>
      <c r="D32" s="323"/>
      <c r="E32" s="324" t="n">
        <v>192</v>
      </c>
      <c r="F32" s="325"/>
      <c r="G32" s="326"/>
      <c r="L32" s="314" t="s">
        <v>319</v>
      </c>
      <c r="N32" s="314"/>
    </row>
    <row r="33" customFormat="false" ht="15" hidden="false" customHeight="false" outlineLevel="0" collapsed="false">
      <c r="A33" s="315" t="n">
        <v>17</v>
      </c>
      <c r="B33" s="327" t="s">
        <v>320</v>
      </c>
      <c r="C33" s="317" t="s">
        <v>321</v>
      </c>
      <c r="D33" s="318" t="s">
        <v>41</v>
      </c>
      <c r="E33" s="319" t="n">
        <v>192</v>
      </c>
      <c r="F33" s="319" t="n">
        <v>67.2</v>
      </c>
      <c r="G33" s="320" t="n">
        <f aca="false">E33*F33</f>
        <v>12902.4</v>
      </c>
      <c r="N33" s="314" t="n">
        <v>2</v>
      </c>
      <c r="Z33" s="295" t="n">
        <v>12</v>
      </c>
      <c r="AA33" s="295" t="n">
        <v>1</v>
      </c>
      <c r="AB33" s="295" t="n">
        <v>17</v>
      </c>
      <c r="AY33" s="295" t="n">
        <v>3</v>
      </c>
      <c r="AZ33" s="295" t="n">
        <f aca="false">IF(AY33=1,G33,0)</f>
        <v>0</v>
      </c>
      <c r="BA33" s="295" t="n">
        <f aca="false">IF(AY33=2,G33,0)</f>
        <v>0</v>
      </c>
      <c r="BB33" s="295" t="n">
        <f aca="false">IF(AY33=3,G33,0)</f>
        <v>12902.4</v>
      </c>
      <c r="BC33" s="295" t="n">
        <f aca="false">IF(AY33=4,G33,0)</f>
        <v>0</v>
      </c>
      <c r="BD33" s="295" t="n">
        <f aca="false">IF(AY33=5,G33,0)</f>
        <v>0</v>
      </c>
      <c r="CY33" s="295" t="n">
        <v>0.001</v>
      </c>
    </row>
    <row r="34" customFormat="false" ht="15" hidden="false" customHeight="false" outlineLevel="0" collapsed="false">
      <c r="A34" s="315" t="n">
        <v>18</v>
      </c>
      <c r="B34" s="327" t="s">
        <v>322</v>
      </c>
      <c r="C34" s="317" t="s">
        <v>323</v>
      </c>
      <c r="D34" s="318" t="s">
        <v>217</v>
      </c>
      <c r="E34" s="319" t="n">
        <v>10</v>
      </c>
      <c r="F34" s="319" t="n">
        <v>139.2</v>
      </c>
      <c r="G34" s="320" t="n">
        <f aca="false">E34*F34</f>
        <v>1392</v>
      </c>
      <c r="N34" s="314" t="n">
        <v>2</v>
      </c>
      <c r="Z34" s="295" t="n">
        <v>12</v>
      </c>
      <c r="AA34" s="295" t="n">
        <v>0</v>
      </c>
      <c r="AB34" s="295" t="n">
        <v>18</v>
      </c>
      <c r="AY34" s="295" t="n">
        <v>4</v>
      </c>
      <c r="AZ34" s="295" t="n">
        <f aca="false">IF(AY34=1,G34,0)</f>
        <v>0</v>
      </c>
      <c r="BA34" s="295" t="n">
        <f aca="false">IF(AY34=2,G34,0)</f>
        <v>0</v>
      </c>
      <c r="BB34" s="295" t="n">
        <f aca="false">IF(AY34=3,G34,0)</f>
        <v>0</v>
      </c>
      <c r="BC34" s="295" t="n">
        <f aca="false">IF(AY34=4,G34,0)</f>
        <v>1392</v>
      </c>
      <c r="BD34" s="295" t="n">
        <f aca="false">IF(AY34=5,G34,0)</f>
        <v>0</v>
      </c>
      <c r="CY34" s="295" t="n">
        <v>0</v>
      </c>
    </row>
    <row r="35" customFormat="false" ht="12.75" hidden="false" customHeight="true" outlineLevel="0" collapsed="false">
      <c r="A35" s="321"/>
      <c r="B35" s="328"/>
      <c r="C35" s="323" t="s">
        <v>324</v>
      </c>
      <c r="D35" s="323"/>
      <c r="E35" s="324" t="n">
        <v>10</v>
      </c>
      <c r="F35" s="325"/>
      <c r="G35" s="326"/>
      <c r="L35" s="314" t="s">
        <v>324</v>
      </c>
      <c r="N35" s="314"/>
    </row>
    <row r="36" customFormat="false" ht="15" hidden="false" customHeight="false" outlineLevel="0" collapsed="false">
      <c r="A36" s="315" t="n">
        <v>19</v>
      </c>
      <c r="B36" s="327" t="s">
        <v>325</v>
      </c>
      <c r="C36" s="317" t="s">
        <v>326</v>
      </c>
      <c r="D36" s="318" t="s">
        <v>217</v>
      </c>
      <c r="E36" s="319" t="n">
        <v>10</v>
      </c>
      <c r="F36" s="319" t="n">
        <v>16.524</v>
      </c>
      <c r="G36" s="320" t="n">
        <f aca="false">E36*F36</f>
        <v>165.24</v>
      </c>
      <c r="N36" s="314" t="n">
        <v>2</v>
      </c>
      <c r="Z36" s="295" t="n">
        <v>12</v>
      </c>
      <c r="AA36" s="295" t="n">
        <v>1</v>
      </c>
      <c r="AB36" s="295" t="n">
        <v>19</v>
      </c>
      <c r="AY36" s="295" t="n">
        <v>3</v>
      </c>
      <c r="AZ36" s="295" t="n">
        <f aca="false">IF(AY36=1,G36,0)</f>
        <v>0</v>
      </c>
      <c r="BA36" s="295" t="n">
        <f aca="false">IF(AY36=2,G36,0)</f>
        <v>0</v>
      </c>
      <c r="BB36" s="295" t="n">
        <f aca="false">IF(AY36=3,G36,0)</f>
        <v>165.24</v>
      </c>
      <c r="BC36" s="295" t="n">
        <f aca="false">IF(AY36=4,G36,0)</f>
        <v>0</v>
      </c>
      <c r="BD36" s="295" t="n">
        <f aca="false">IF(AY36=5,G36,0)</f>
        <v>0</v>
      </c>
      <c r="CY36" s="295" t="n">
        <v>0.0003</v>
      </c>
    </row>
    <row r="37" customFormat="false" ht="15" hidden="false" customHeight="false" outlineLevel="0" collapsed="false">
      <c r="A37" s="315" t="n">
        <v>20</v>
      </c>
      <c r="B37" s="327" t="s">
        <v>322</v>
      </c>
      <c r="C37" s="317" t="s">
        <v>323</v>
      </c>
      <c r="D37" s="318" t="s">
        <v>217</v>
      </c>
      <c r="E37" s="319" t="n">
        <v>3</v>
      </c>
      <c r="F37" s="319" t="n">
        <v>139.2</v>
      </c>
      <c r="G37" s="320" t="n">
        <f aca="false">E37*F37</f>
        <v>417.6</v>
      </c>
      <c r="N37" s="314" t="n">
        <v>2</v>
      </c>
      <c r="Z37" s="295" t="n">
        <v>12</v>
      </c>
      <c r="AA37" s="295" t="n">
        <v>0</v>
      </c>
      <c r="AB37" s="295" t="n">
        <v>20</v>
      </c>
      <c r="AY37" s="295" t="n">
        <v>4</v>
      </c>
      <c r="AZ37" s="295" t="n">
        <f aca="false">IF(AY37=1,G37,0)</f>
        <v>0</v>
      </c>
      <c r="BA37" s="295" t="n">
        <f aca="false">IF(AY37=2,G37,0)</f>
        <v>0</v>
      </c>
      <c r="BB37" s="295" t="n">
        <f aca="false">IF(AY37=3,G37,0)</f>
        <v>0</v>
      </c>
      <c r="BC37" s="295" t="n">
        <f aca="false">IF(AY37=4,G37,0)</f>
        <v>417.6</v>
      </c>
      <c r="BD37" s="295" t="n">
        <f aca="false">IF(AY37=5,G37,0)</f>
        <v>0</v>
      </c>
      <c r="CY37" s="295" t="n">
        <v>0</v>
      </c>
    </row>
    <row r="38" customFormat="false" ht="12.75" hidden="false" customHeight="true" outlineLevel="0" collapsed="false">
      <c r="A38" s="321"/>
      <c r="B38" s="328"/>
      <c r="C38" s="323" t="s">
        <v>294</v>
      </c>
      <c r="D38" s="323"/>
      <c r="E38" s="324" t="n">
        <v>3</v>
      </c>
      <c r="F38" s="325"/>
      <c r="G38" s="326"/>
      <c r="L38" s="314" t="s">
        <v>294</v>
      </c>
      <c r="N38" s="314"/>
    </row>
    <row r="39" customFormat="false" ht="15" hidden="false" customHeight="false" outlineLevel="0" collapsed="false">
      <c r="A39" s="315" t="n">
        <v>21</v>
      </c>
      <c r="B39" s="327" t="s">
        <v>327</v>
      </c>
      <c r="C39" s="317" t="s">
        <v>328</v>
      </c>
      <c r="D39" s="318" t="s">
        <v>217</v>
      </c>
      <c r="E39" s="319" t="n">
        <v>3</v>
      </c>
      <c r="F39" s="319" t="n">
        <v>25.272</v>
      </c>
      <c r="G39" s="320" t="n">
        <f aca="false">E39*F39</f>
        <v>75.816</v>
      </c>
      <c r="N39" s="314" t="n">
        <v>2</v>
      </c>
      <c r="Z39" s="295" t="n">
        <v>12</v>
      </c>
      <c r="AA39" s="295" t="n">
        <v>1</v>
      </c>
      <c r="AB39" s="295" t="n">
        <v>21</v>
      </c>
      <c r="AY39" s="295" t="n">
        <v>3</v>
      </c>
      <c r="AZ39" s="295" t="n">
        <f aca="false">IF(AY39=1,G39,0)</f>
        <v>0</v>
      </c>
      <c r="BA39" s="295" t="n">
        <f aca="false">IF(AY39=2,G39,0)</f>
        <v>0</v>
      </c>
      <c r="BB39" s="295" t="n">
        <f aca="false">IF(AY39=3,G39,0)</f>
        <v>75.816</v>
      </c>
      <c r="BC39" s="295" t="n">
        <f aca="false">IF(AY39=4,G39,0)</f>
        <v>0</v>
      </c>
      <c r="BD39" s="295" t="n">
        <f aca="false">IF(AY39=5,G39,0)</f>
        <v>0</v>
      </c>
      <c r="CY39" s="295" t="n">
        <v>0.00013</v>
      </c>
    </row>
    <row r="40" customFormat="false" ht="15" hidden="false" customHeight="false" outlineLevel="0" collapsed="false">
      <c r="A40" s="315" t="n">
        <v>22</v>
      </c>
      <c r="B40" s="327" t="s">
        <v>329</v>
      </c>
      <c r="C40" s="317" t="s">
        <v>330</v>
      </c>
      <c r="D40" s="318" t="s">
        <v>217</v>
      </c>
      <c r="E40" s="319" t="n">
        <v>2</v>
      </c>
      <c r="F40" s="319" t="n">
        <v>101.4</v>
      </c>
      <c r="G40" s="320" t="n">
        <f aca="false">E40*F40</f>
        <v>202.8</v>
      </c>
      <c r="N40" s="314" t="n">
        <v>2</v>
      </c>
      <c r="Z40" s="295" t="n">
        <v>12</v>
      </c>
      <c r="AA40" s="295" t="n">
        <v>0</v>
      </c>
      <c r="AB40" s="295" t="n">
        <v>22</v>
      </c>
      <c r="AY40" s="295" t="n">
        <v>4</v>
      </c>
      <c r="AZ40" s="295" t="n">
        <f aca="false">IF(AY40=1,G40,0)</f>
        <v>0</v>
      </c>
      <c r="BA40" s="295" t="n">
        <f aca="false">IF(AY40=2,G40,0)</f>
        <v>0</v>
      </c>
      <c r="BB40" s="295" t="n">
        <f aca="false">IF(AY40=3,G40,0)</f>
        <v>0</v>
      </c>
      <c r="BC40" s="295" t="n">
        <f aca="false">IF(AY40=4,G40,0)</f>
        <v>202.8</v>
      </c>
      <c r="BD40" s="295" t="n">
        <f aca="false">IF(AY40=5,G40,0)</f>
        <v>0</v>
      </c>
      <c r="CY40" s="295" t="n">
        <v>0</v>
      </c>
    </row>
    <row r="41" customFormat="false" ht="15" hidden="false" customHeight="false" outlineLevel="0" collapsed="false">
      <c r="A41" s="315" t="n">
        <v>23</v>
      </c>
      <c r="B41" s="327" t="s">
        <v>331</v>
      </c>
      <c r="C41" s="317" t="s">
        <v>332</v>
      </c>
      <c r="D41" s="318" t="s">
        <v>41</v>
      </c>
      <c r="E41" s="319" t="n">
        <v>3</v>
      </c>
      <c r="F41" s="319" t="n">
        <v>67.2</v>
      </c>
      <c r="G41" s="320" t="n">
        <f aca="false">E41*F41</f>
        <v>201.6</v>
      </c>
      <c r="N41" s="314" t="n">
        <v>2</v>
      </c>
      <c r="Z41" s="295" t="n">
        <v>12</v>
      </c>
      <c r="AA41" s="295" t="n">
        <v>0</v>
      </c>
      <c r="AB41" s="295" t="n">
        <v>23</v>
      </c>
      <c r="AY41" s="295" t="n">
        <v>4</v>
      </c>
      <c r="AZ41" s="295" t="n">
        <f aca="false">IF(AY41=1,G41,0)</f>
        <v>0</v>
      </c>
      <c r="BA41" s="295" t="n">
        <f aca="false">IF(AY41=2,G41,0)</f>
        <v>0</v>
      </c>
      <c r="BB41" s="295" t="n">
        <f aca="false">IF(AY41=3,G41,0)</f>
        <v>0</v>
      </c>
      <c r="BC41" s="295" t="n">
        <f aca="false">IF(AY41=4,G41,0)</f>
        <v>201.6</v>
      </c>
      <c r="BD41" s="295" t="n">
        <f aca="false">IF(AY41=5,G41,0)</f>
        <v>0</v>
      </c>
      <c r="CY41" s="295" t="n">
        <v>0</v>
      </c>
    </row>
    <row r="42" customFormat="false" ht="12.75" hidden="false" customHeight="true" outlineLevel="0" collapsed="false">
      <c r="A42" s="321"/>
      <c r="B42" s="328"/>
      <c r="C42" s="323" t="s">
        <v>294</v>
      </c>
      <c r="D42" s="323"/>
      <c r="E42" s="324" t="n">
        <v>3</v>
      </c>
      <c r="F42" s="325"/>
      <c r="G42" s="326"/>
      <c r="L42" s="314" t="s">
        <v>294</v>
      </c>
      <c r="N42" s="314"/>
    </row>
    <row r="43" customFormat="false" ht="15" hidden="false" customHeight="false" outlineLevel="0" collapsed="false">
      <c r="A43" s="315" t="n">
        <v>24</v>
      </c>
      <c r="B43" s="327" t="s">
        <v>333</v>
      </c>
      <c r="C43" s="317" t="s">
        <v>334</v>
      </c>
      <c r="D43" s="318" t="s">
        <v>41</v>
      </c>
      <c r="E43" s="319" t="n">
        <v>3</v>
      </c>
      <c r="F43" s="319" t="n">
        <v>64.8</v>
      </c>
      <c r="G43" s="320" t="n">
        <f aca="false">E43*F43</f>
        <v>194.4</v>
      </c>
      <c r="N43" s="314" t="n">
        <v>2</v>
      </c>
      <c r="Z43" s="295" t="n">
        <v>12</v>
      </c>
      <c r="AA43" s="295" t="n">
        <v>1</v>
      </c>
      <c r="AB43" s="295" t="n">
        <v>24</v>
      </c>
      <c r="AY43" s="295" t="n">
        <v>3</v>
      </c>
      <c r="AZ43" s="295" t="n">
        <f aca="false">IF(AY43=1,G43,0)</f>
        <v>0</v>
      </c>
      <c r="BA43" s="295" t="n">
        <f aca="false">IF(AY43=2,G43,0)</f>
        <v>0</v>
      </c>
      <c r="BB43" s="295" t="n">
        <f aca="false">IF(AY43=3,G43,0)</f>
        <v>194.4</v>
      </c>
      <c r="BC43" s="295" t="n">
        <f aca="false">IF(AY43=4,G43,0)</f>
        <v>0</v>
      </c>
      <c r="BD43" s="295" t="n">
        <f aca="false">IF(AY43=5,G43,0)</f>
        <v>0</v>
      </c>
      <c r="CY43" s="295" t="n">
        <v>0.00016</v>
      </c>
    </row>
    <row r="44" customFormat="false" ht="15" hidden="false" customHeight="false" outlineLevel="0" collapsed="false">
      <c r="A44" s="315" t="n">
        <v>25</v>
      </c>
      <c r="B44" s="327" t="s">
        <v>335</v>
      </c>
      <c r="C44" s="317" t="s">
        <v>336</v>
      </c>
      <c r="D44" s="318" t="s">
        <v>41</v>
      </c>
      <c r="E44" s="319" t="n">
        <v>232</v>
      </c>
      <c r="F44" s="319" t="n">
        <v>42.24</v>
      </c>
      <c r="G44" s="320" t="n">
        <f aca="false">E44*F44</f>
        <v>9799.68</v>
      </c>
      <c r="N44" s="314" t="n">
        <v>2</v>
      </c>
      <c r="Z44" s="295" t="n">
        <v>12</v>
      </c>
      <c r="AA44" s="295" t="n">
        <v>0</v>
      </c>
      <c r="AB44" s="295" t="n">
        <v>25</v>
      </c>
      <c r="AY44" s="295" t="n">
        <v>4</v>
      </c>
      <c r="AZ44" s="295" t="n">
        <f aca="false">IF(AY44=1,G44,0)</f>
        <v>0</v>
      </c>
      <c r="BA44" s="295" t="n">
        <f aca="false">IF(AY44=2,G44,0)</f>
        <v>0</v>
      </c>
      <c r="BB44" s="295" t="n">
        <f aca="false">IF(AY44=3,G44,0)</f>
        <v>0</v>
      </c>
      <c r="BC44" s="295" t="n">
        <f aca="false">IF(AY44=4,G44,0)</f>
        <v>9799.68</v>
      </c>
      <c r="BD44" s="295" t="n">
        <f aca="false">IF(AY44=5,G44,0)</f>
        <v>0</v>
      </c>
      <c r="CY44" s="295" t="n">
        <v>0</v>
      </c>
    </row>
    <row r="45" customFormat="false" ht="12.75" hidden="false" customHeight="true" outlineLevel="0" collapsed="false">
      <c r="A45" s="321"/>
      <c r="B45" s="328"/>
      <c r="C45" s="323" t="s">
        <v>337</v>
      </c>
      <c r="D45" s="323"/>
      <c r="E45" s="324" t="n">
        <v>232</v>
      </c>
      <c r="F45" s="325"/>
      <c r="G45" s="326"/>
      <c r="L45" s="314" t="s">
        <v>337</v>
      </c>
      <c r="N45" s="314"/>
    </row>
    <row r="46" customFormat="false" ht="15" hidden="false" customHeight="false" outlineLevel="0" collapsed="false">
      <c r="A46" s="315" t="n">
        <v>26</v>
      </c>
      <c r="B46" s="327" t="s">
        <v>338</v>
      </c>
      <c r="C46" s="317" t="s">
        <v>339</v>
      </c>
      <c r="D46" s="318" t="s">
        <v>41</v>
      </c>
      <c r="E46" s="319" t="n">
        <v>232</v>
      </c>
      <c r="F46" s="319" t="n">
        <v>386</v>
      </c>
      <c r="G46" s="320" t="n">
        <f aca="false">E46*F46</f>
        <v>89552</v>
      </c>
      <c r="N46" s="314" t="n">
        <v>2</v>
      </c>
      <c r="Z46" s="295" t="n">
        <v>12</v>
      </c>
      <c r="AA46" s="295" t="n">
        <v>1</v>
      </c>
      <c r="AB46" s="295" t="n">
        <v>26</v>
      </c>
      <c r="AY46" s="295" t="n">
        <v>3</v>
      </c>
      <c r="AZ46" s="295" t="n">
        <f aca="false">IF(AY46=1,G46,0)</f>
        <v>0</v>
      </c>
      <c r="BA46" s="295" t="n">
        <f aca="false">IF(AY46=2,G46,0)</f>
        <v>0</v>
      </c>
      <c r="BB46" s="295" t="n">
        <f aca="false">IF(AY46=3,G46,0)</f>
        <v>89552</v>
      </c>
      <c r="BC46" s="295" t="n">
        <f aca="false">IF(AY46=4,G46,0)</f>
        <v>0</v>
      </c>
      <c r="BD46" s="295" t="n">
        <f aca="false">IF(AY46=5,G46,0)</f>
        <v>0</v>
      </c>
      <c r="CY46" s="295" t="n">
        <v>0.00061</v>
      </c>
    </row>
    <row r="47" customFormat="false" ht="15" hidden="false" customHeight="false" outlineLevel="0" collapsed="false">
      <c r="A47" s="315" t="n">
        <v>27</v>
      </c>
      <c r="B47" s="327" t="s">
        <v>340</v>
      </c>
      <c r="C47" s="317" t="s">
        <v>341</v>
      </c>
      <c r="D47" s="318" t="s">
        <v>217</v>
      </c>
      <c r="E47" s="319" t="n">
        <v>8</v>
      </c>
      <c r="F47" s="319" t="n">
        <v>15.36</v>
      </c>
      <c r="G47" s="320" t="n">
        <f aca="false">E47*F47</f>
        <v>122.88</v>
      </c>
      <c r="N47" s="314" t="n">
        <v>2</v>
      </c>
      <c r="Z47" s="295" t="n">
        <v>12</v>
      </c>
      <c r="AA47" s="295" t="n">
        <v>0</v>
      </c>
      <c r="AB47" s="295" t="n">
        <v>27</v>
      </c>
      <c r="AY47" s="295" t="n">
        <v>4</v>
      </c>
      <c r="AZ47" s="295" t="n">
        <f aca="false">IF(AY47=1,G47,0)</f>
        <v>0</v>
      </c>
      <c r="BA47" s="295" t="n">
        <f aca="false">IF(AY47=2,G47,0)</f>
        <v>0</v>
      </c>
      <c r="BB47" s="295" t="n">
        <f aca="false">IF(AY47=3,G47,0)</f>
        <v>0</v>
      </c>
      <c r="BC47" s="295" t="n">
        <f aca="false">IF(AY47=4,G47,0)</f>
        <v>122.88</v>
      </c>
      <c r="BD47" s="295" t="n">
        <f aca="false">IF(AY47=5,G47,0)</f>
        <v>0</v>
      </c>
      <c r="CY47" s="295" t="n">
        <v>1E-005</v>
      </c>
    </row>
    <row r="48" customFormat="false" ht="12.75" hidden="false" customHeight="true" outlineLevel="0" collapsed="false">
      <c r="A48" s="321"/>
      <c r="B48" s="328"/>
      <c r="C48" s="323" t="s">
        <v>342</v>
      </c>
      <c r="D48" s="323"/>
      <c r="E48" s="324" t="n">
        <v>8</v>
      </c>
      <c r="F48" s="325"/>
      <c r="G48" s="326"/>
      <c r="L48" s="314" t="s">
        <v>342</v>
      </c>
      <c r="N48" s="314"/>
    </row>
    <row r="49" customFormat="false" ht="15" hidden="false" customHeight="false" outlineLevel="0" collapsed="false">
      <c r="A49" s="315" t="n">
        <v>28</v>
      </c>
      <c r="B49" s="327" t="s">
        <v>343</v>
      </c>
      <c r="C49" s="317" t="s">
        <v>344</v>
      </c>
      <c r="D49" s="318" t="s">
        <v>345</v>
      </c>
      <c r="E49" s="319" t="n">
        <v>0.03</v>
      </c>
      <c r="F49" s="319" t="n">
        <v>89944.8</v>
      </c>
      <c r="G49" s="320" t="n">
        <f aca="false">E49*F49</f>
        <v>2698.344</v>
      </c>
      <c r="N49" s="314" t="n">
        <v>2</v>
      </c>
      <c r="Z49" s="295" t="n">
        <v>12</v>
      </c>
      <c r="AA49" s="295" t="n">
        <v>0</v>
      </c>
      <c r="AB49" s="295" t="n">
        <v>28</v>
      </c>
      <c r="AY49" s="295" t="n">
        <v>4</v>
      </c>
      <c r="AZ49" s="295" t="n">
        <f aca="false">IF(AY49=1,G49,0)</f>
        <v>0</v>
      </c>
      <c r="BA49" s="295" t="n">
        <f aca="false">IF(AY49=2,G49,0)</f>
        <v>0</v>
      </c>
      <c r="BB49" s="295" t="n">
        <f aca="false">IF(AY49=3,G49,0)</f>
        <v>0</v>
      </c>
      <c r="BC49" s="295" t="n">
        <f aca="false">IF(AY49=4,G49,0)</f>
        <v>2698.344</v>
      </c>
      <c r="BD49" s="295" t="n">
        <f aca="false">IF(AY49=5,G49,0)</f>
        <v>0</v>
      </c>
      <c r="CY49" s="295" t="n">
        <v>0</v>
      </c>
    </row>
    <row r="50" customFormat="false" ht="15" hidden="false" customHeight="false" outlineLevel="0" collapsed="false">
      <c r="A50" s="315" t="n">
        <v>29</v>
      </c>
      <c r="B50" s="327" t="s">
        <v>346</v>
      </c>
      <c r="C50" s="317" t="s">
        <v>347</v>
      </c>
      <c r="D50" s="318" t="s">
        <v>345</v>
      </c>
      <c r="E50" s="319" t="n">
        <v>0.05</v>
      </c>
      <c r="F50" s="319" t="n">
        <v>71371.2</v>
      </c>
      <c r="G50" s="320" t="n">
        <f aca="false">E50*F50</f>
        <v>3568.56</v>
      </c>
      <c r="N50" s="314" t="n">
        <v>2</v>
      </c>
      <c r="Z50" s="295" t="n">
        <v>12</v>
      </c>
      <c r="AA50" s="295" t="n">
        <v>0</v>
      </c>
      <c r="AB50" s="295" t="n">
        <v>29</v>
      </c>
      <c r="AY50" s="295" t="n">
        <v>4</v>
      </c>
      <c r="AZ50" s="295" t="n">
        <f aca="false">IF(AY50=1,G50,0)</f>
        <v>0</v>
      </c>
      <c r="BA50" s="295" t="n">
        <f aca="false">IF(AY50=2,G50,0)</f>
        <v>0</v>
      </c>
      <c r="BB50" s="295" t="n">
        <f aca="false">IF(AY50=3,G50,0)</f>
        <v>0</v>
      </c>
      <c r="BC50" s="295" t="n">
        <f aca="false">IF(AY50=4,G50,0)</f>
        <v>3568.56</v>
      </c>
      <c r="BD50" s="295" t="n">
        <f aca="false">IF(AY50=5,G50,0)</f>
        <v>0</v>
      </c>
      <c r="CY50" s="295" t="n">
        <v>0</v>
      </c>
    </row>
    <row r="51" customFormat="false" ht="15" hidden="false" customHeight="false" outlineLevel="0" collapsed="false">
      <c r="A51" s="315" t="n">
        <v>30</v>
      </c>
      <c r="B51" s="327" t="s">
        <v>348</v>
      </c>
      <c r="C51" s="317" t="s">
        <v>349</v>
      </c>
      <c r="D51" s="318" t="s">
        <v>345</v>
      </c>
      <c r="E51" s="319" t="n">
        <v>0.01</v>
      </c>
      <c r="F51" s="319" t="n">
        <v>128152.8</v>
      </c>
      <c r="G51" s="320" t="n">
        <f aca="false">E51*F51</f>
        <v>1281.528</v>
      </c>
      <c r="N51" s="314" t="n">
        <v>2</v>
      </c>
      <c r="Z51" s="295" t="n">
        <v>12</v>
      </c>
      <c r="AA51" s="295" t="n">
        <v>0</v>
      </c>
      <c r="AB51" s="295" t="n">
        <v>30</v>
      </c>
      <c r="AY51" s="295" t="n">
        <v>4</v>
      </c>
      <c r="AZ51" s="295" t="n">
        <f aca="false">IF(AY51=1,G51,0)</f>
        <v>0</v>
      </c>
      <c r="BA51" s="295" t="n">
        <f aca="false">IF(AY51=2,G51,0)</f>
        <v>0</v>
      </c>
      <c r="BB51" s="295" t="n">
        <f aca="false">IF(AY51=3,G51,0)</f>
        <v>0</v>
      </c>
      <c r="BC51" s="295" t="n">
        <f aca="false">IF(AY51=4,G51,0)</f>
        <v>1281.528</v>
      </c>
      <c r="BD51" s="295" t="n">
        <f aca="false">IF(AY51=5,G51,0)</f>
        <v>0</v>
      </c>
      <c r="CY51" s="295" t="n">
        <v>0</v>
      </c>
    </row>
    <row r="52" customFormat="false" ht="12.75" hidden="false" customHeight="false" outlineLevel="0" collapsed="false">
      <c r="A52" s="329"/>
      <c r="B52" s="330" t="s">
        <v>350</v>
      </c>
      <c r="C52" s="331" t="str">
        <f aca="false">CONCATENATE(B5," ",C5)</f>
        <v>M21 Kabelové rozvody NN</v>
      </c>
      <c r="D52" s="329"/>
      <c r="E52" s="332"/>
      <c r="F52" s="332"/>
      <c r="G52" s="333" t="n">
        <f aca="false">SUM(G5:G51)</f>
        <v>171795.668</v>
      </c>
      <c r="N52" s="314" t="n">
        <v>4</v>
      </c>
      <c r="AZ52" s="334" t="n">
        <f aca="false">SUM(AZ5:AZ51)</f>
        <v>0</v>
      </c>
      <c r="BA52" s="334" t="n">
        <f aca="false">SUM(BA5:BA51)</f>
        <v>0</v>
      </c>
      <c r="BB52" s="334" t="n">
        <f aca="false">SUM(BB5:BB51)</f>
        <v>125907.356</v>
      </c>
      <c r="BC52" s="334" t="n">
        <f aca="false">SUM(BC5:BC51)</f>
        <v>45888.312</v>
      </c>
      <c r="BD52" s="334" t="n">
        <f aca="false">SUM(BD5:BD51)</f>
        <v>0</v>
      </c>
    </row>
    <row r="53" customFormat="false" ht="29.25" hidden="false" customHeight="true" outlineLevel="0" collapsed="false">
      <c r="A53" s="311"/>
      <c r="B53" s="335"/>
      <c r="C53" s="336"/>
      <c r="D53" s="311"/>
      <c r="E53" s="337"/>
      <c r="F53" s="337"/>
      <c r="G53" s="338"/>
      <c r="N53" s="314"/>
      <c r="AZ53" s="334"/>
      <c r="BA53" s="334"/>
      <c r="BB53" s="334"/>
      <c r="BC53" s="334"/>
      <c r="BD53" s="334"/>
    </row>
    <row r="54" customFormat="false" ht="18.75" hidden="false" customHeight="true" outlineLevel="0" collapsed="false">
      <c r="A54" s="308" t="s">
        <v>281</v>
      </c>
      <c r="B54" s="339" t="s">
        <v>351</v>
      </c>
      <c r="C54" s="310" t="s">
        <v>352</v>
      </c>
      <c r="D54" s="311"/>
      <c r="E54" s="311"/>
      <c r="F54" s="311"/>
      <c r="G54" s="313"/>
      <c r="N54" s="314" t="n">
        <v>1</v>
      </c>
    </row>
    <row r="55" customFormat="false" ht="23.25" hidden="false" customHeight="false" outlineLevel="0" collapsed="false">
      <c r="A55" s="315" t="n">
        <v>31</v>
      </c>
      <c r="B55" s="327" t="s">
        <v>353</v>
      </c>
      <c r="C55" s="317" t="s">
        <v>354</v>
      </c>
      <c r="D55" s="318" t="s">
        <v>355</v>
      </c>
      <c r="E55" s="319" t="n">
        <v>0.232</v>
      </c>
      <c r="F55" s="319" t="n">
        <v>30000</v>
      </c>
      <c r="G55" s="320" t="n">
        <f aca="false">E55*F55</f>
        <v>6960</v>
      </c>
      <c r="N55" s="314" t="n">
        <v>2</v>
      </c>
      <c r="Z55" s="295" t="n">
        <v>12</v>
      </c>
      <c r="AA55" s="295" t="n">
        <v>0</v>
      </c>
      <c r="AB55" s="295" t="n">
        <v>31</v>
      </c>
      <c r="AY55" s="295" t="n">
        <v>4</v>
      </c>
      <c r="AZ55" s="295" t="n">
        <f aca="false">IF(AY55=1,G55,0)</f>
        <v>0</v>
      </c>
      <c r="BA55" s="295" t="n">
        <f aca="false">IF(AY55=2,G55,0)</f>
        <v>0</v>
      </c>
      <c r="BB55" s="295" t="n">
        <f aca="false">IF(AY55=3,G55,0)</f>
        <v>0</v>
      </c>
      <c r="BC55" s="295" t="n">
        <f aca="false">IF(AY55=4,G55,0)</f>
        <v>6960</v>
      </c>
      <c r="BD55" s="295" t="n">
        <f aca="false">IF(AY55=5,G55,0)</f>
        <v>0</v>
      </c>
      <c r="CY55" s="295" t="n">
        <v>0.01124</v>
      </c>
    </row>
    <row r="56" customFormat="false" ht="12.75" hidden="false" customHeight="true" outlineLevel="0" collapsed="false">
      <c r="A56" s="321"/>
      <c r="B56" s="328"/>
      <c r="C56" s="323" t="s">
        <v>356</v>
      </c>
      <c r="D56" s="323"/>
      <c r="E56" s="324" t="n">
        <v>0.232</v>
      </c>
      <c r="F56" s="325"/>
      <c r="G56" s="326"/>
      <c r="L56" s="314" t="s">
        <v>356</v>
      </c>
      <c r="N56" s="314"/>
    </row>
    <row r="57" customFormat="false" ht="23.25" hidden="false" customHeight="false" outlineLevel="0" collapsed="false">
      <c r="A57" s="315" t="n">
        <v>32</v>
      </c>
      <c r="B57" s="327" t="s">
        <v>357</v>
      </c>
      <c r="C57" s="317" t="s">
        <v>358</v>
      </c>
      <c r="D57" s="318" t="s">
        <v>41</v>
      </c>
      <c r="E57" s="319" t="n">
        <v>191</v>
      </c>
      <c r="F57" s="319" t="n">
        <v>16</v>
      </c>
      <c r="G57" s="320" t="n">
        <f aca="false">E57*F57</f>
        <v>3056</v>
      </c>
      <c r="N57" s="314" t="n">
        <v>2</v>
      </c>
      <c r="Z57" s="295" t="n">
        <v>12</v>
      </c>
      <c r="AA57" s="295" t="n">
        <v>0</v>
      </c>
      <c r="AB57" s="295" t="n">
        <v>32</v>
      </c>
      <c r="AY57" s="295" t="n">
        <v>4</v>
      </c>
      <c r="AZ57" s="295" t="n">
        <f aca="false">IF(AY57=1,G57,0)</f>
        <v>0</v>
      </c>
      <c r="BA57" s="295" t="n">
        <f aca="false">IF(AY57=2,G57,0)</f>
        <v>0</v>
      </c>
      <c r="BB57" s="295" t="n">
        <f aca="false">IF(AY57=3,G57,0)</f>
        <v>0</v>
      </c>
      <c r="BC57" s="295" t="n">
        <f aca="false">IF(AY57=4,G57,0)</f>
        <v>3056</v>
      </c>
      <c r="BD57" s="295" t="n">
        <f aca="false">IF(AY57=5,G57,0)</f>
        <v>0</v>
      </c>
      <c r="CY57" s="295" t="n">
        <v>0</v>
      </c>
    </row>
    <row r="58" customFormat="false" ht="12.75" hidden="false" customHeight="true" outlineLevel="0" collapsed="false">
      <c r="A58" s="321"/>
      <c r="B58" s="328"/>
      <c r="C58" s="323" t="s">
        <v>359</v>
      </c>
      <c r="D58" s="323"/>
      <c r="E58" s="324" t="n">
        <v>191</v>
      </c>
      <c r="F58" s="325"/>
      <c r="G58" s="326"/>
      <c r="L58" s="314" t="s">
        <v>359</v>
      </c>
      <c r="N58" s="314"/>
    </row>
    <row r="59" customFormat="false" ht="15" hidden="false" customHeight="false" outlineLevel="0" collapsed="false">
      <c r="A59" s="315" t="n">
        <v>33</v>
      </c>
      <c r="B59" s="327" t="s">
        <v>360</v>
      </c>
      <c r="C59" s="317" t="s">
        <v>361</v>
      </c>
      <c r="D59" s="318" t="s">
        <v>41</v>
      </c>
      <c r="E59" s="319" t="n">
        <v>191</v>
      </c>
      <c r="F59" s="319" t="n">
        <v>70</v>
      </c>
      <c r="G59" s="320" t="n">
        <f aca="false">E59*F59</f>
        <v>13370</v>
      </c>
      <c r="N59" s="314" t="n">
        <v>2</v>
      </c>
      <c r="Z59" s="295" t="n">
        <v>12</v>
      </c>
      <c r="AA59" s="295" t="n">
        <v>0</v>
      </c>
      <c r="AB59" s="295" t="n">
        <v>33</v>
      </c>
      <c r="AY59" s="295" t="n">
        <v>4</v>
      </c>
      <c r="AZ59" s="295" t="n">
        <f aca="false">IF(AY59=1,G59,0)</f>
        <v>0</v>
      </c>
      <c r="BA59" s="295" t="n">
        <f aca="false">IF(AY59=2,G59,0)</f>
        <v>0</v>
      </c>
      <c r="BB59" s="295" t="n">
        <f aca="false">IF(AY59=3,G59,0)</f>
        <v>0</v>
      </c>
      <c r="BC59" s="295" t="n">
        <f aca="false">IF(AY59=4,G59,0)</f>
        <v>13370</v>
      </c>
      <c r="BD59" s="295" t="n">
        <f aca="false">IF(AY59=5,G59,0)</f>
        <v>0</v>
      </c>
      <c r="CY59" s="295" t="n">
        <v>0</v>
      </c>
    </row>
    <row r="60" customFormat="false" ht="12.75" hidden="false" customHeight="true" outlineLevel="0" collapsed="false">
      <c r="A60" s="321"/>
      <c r="B60" s="328"/>
      <c r="C60" s="323" t="s">
        <v>359</v>
      </c>
      <c r="D60" s="323"/>
      <c r="E60" s="324" t="n">
        <v>191</v>
      </c>
      <c r="F60" s="325"/>
      <c r="G60" s="326"/>
      <c r="L60" s="314" t="s">
        <v>359</v>
      </c>
      <c r="N60" s="314"/>
    </row>
    <row r="61" customFormat="false" ht="23.25" hidden="false" customHeight="false" outlineLevel="0" collapsed="false">
      <c r="A61" s="315" t="n">
        <v>34</v>
      </c>
      <c r="B61" s="327" t="s">
        <v>362</v>
      </c>
      <c r="C61" s="317" t="s">
        <v>363</v>
      </c>
      <c r="D61" s="318" t="s">
        <v>217</v>
      </c>
      <c r="E61" s="319" t="n">
        <v>1</v>
      </c>
      <c r="F61" s="319" t="n">
        <v>2000</v>
      </c>
      <c r="G61" s="320" t="n">
        <f aca="false">E61*F61</f>
        <v>2000</v>
      </c>
      <c r="N61" s="314" t="n">
        <v>2</v>
      </c>
      <c r="Z61" s="295" t="n">
        <v>12</v>
      </c>
      <c r="AA61" s="295" t="n">
        <v>0</v>
      </c>
      <c r="AB61" s="295" t="n">
        <v>34</v>
      </c>
      <c r="AY61" s="295" t="n">
        <v>4</v>
      </c>
      <c r="AZ61" s="295" t="n">
        <f aca="false">IF(AY61=1,G61,0)</f>
        <v>0</v>
      </c>
      <c r="BA61" s="295" t="n">
        <f aca="false">IF(AY61=2,G61,0)</f>
        <v>0</v>
      </c>
      <c r="BB61" s="295" t="n">
        <f aca="false">IF(AY61=3,G61,0)</f>
        <v>0</v>
      </c>
      <c r="BC61" s="295" t="n">
        <f aca="false">IF(AY61=4,G61,0)</f>
        <v>2000</v>
      </c>
      <c r="BD61" s="295" t="n">
        <f aca="false">IF(AY61=5,G61,0)</f>
        <v>0</v>
      </c>
      <c r="CY61" s="295" t="n">
        <v>0</v>
      </c>
    </row>
    <row r="62" customFormat="false" ht="12.75" hidden="false" customHeight="true" outlineLevel="0" collapsed="false">
      <c r="A62" s="321"/>
      <c r="B62" s="328"/>
      <c r="C62" s="323" t="s">
        <v>288</v>
      </c>
      <c r="D62" s="323"/>
      <c r="E62" s="324" t="n">
        <v>1</v>
      </c>
      <c r="F62" s="325"/>
      <c r="G62" s="326"/>
      <c r="L62" s="314" t="s">
        <v>288</v>
      </c>
      <c r="N62" s="314"/>
    </row>
    <row r="63" customFormat="false" ht="23.25" hidden="false" customHeight="false" outlineLevel="0" collapsed="false">
      <c r="A63" s="315" t="n">
        <v>35</v>
      </c>
      <c r="B63" s="327" t="s">
        <v>364</v>
      </c>
      <c r="C63" s="317" t="s">
        <v>365</v>
      </c>
      <c r="D63" s="318" t="s">
        <v>90</v>
      </c>
      <c r="E63" s="319" t="n">
        <v>17.381</v>
      </c>
      <c r="F63" s="319" t="n">
        <v>100</v>
      </c>
      <c r="G63" s="320" t="n">
        <f aca="false">E63*F63</f>
        <v>1738.1</v>
      </c>
      <c r="N63" s="314" t="n">
        <v>2</v>
      </c>
      <c r="Z63" s="295" t="n">
        <v>12</v>
      </c>
      <c r="AA63" s="295" t="n">
        <v>0</v>
      </c>
      <c r="AB63" s="295" t="n">
        <v>35</v>
      </c>
      <c r="AY63" s="295" t="n">
        <v>4</v>
      </c>
      <c r="AZ63" s="295" t="n">
        <f aca="false">IF(AY63=1,G63,0)</f>
        <v>0</v>
      </c>
      <c r="BA63" s="295" t="n">
        <f aca="false">IF(AY63=2,G63,0)</f>
        <v>0</v>
      </c>
      <c r="BB63" s="295" t="n">
        <f aca="false">IF(AY63=3,G63,0)</f>
        <v>0</v>
      </c>
      <c r="BC63" s="295" t="n">
        <f aca="false">IF(AY63=4,G63,0)</f>
        <v>1738.1</v>
      </c>
      <c r="BD63" s="295" t="n">
        <f aca="false">IF(AY63=5,G63,0)</f>
        <v>0</v>
      </c>
      <c r="CY63" s="295" t="n">
        <v>0</v>
      </c>
    </row>
    <row r="64" customFormat="false" ht="12.75" hidden="false" customHeight="true" outlineLevel="0" collapsed="false">
      <c r="A64" s="321"/>
      <c r="B64" s="328"/>
      <c r="C64" s="323" t="s">
        <v>366</v>
      </c>
      <c r="D64" s="323"/>
      <c r="E64" s="324" t="n">
        <v>17.381</v>
      </c>
      <c r="F64" s="325"/>
      <c r="G64" s="326"/>
      <c r="L64" s="314" t="s">
        <v>366</v>
      </c>
      <c r="N64" s="314"/>
    </row>
    <row r="65" customFormat="false" ht="23.25" hidden="false" customHeight="false" outlineLevel="0" collapsed="false">
      <c r="A65" s="315" t="n">
        <v>36</v>
      </c>
      <c r="B65" s="327" t="s">
        <v>367</v>
      </c>
      <c r="C65" s="317" t="s">
        <v>368</v>
      </c>
      <c r="D65" s="318" t="s">
        <v>90</v>
      </c>
      <c r="E65" s="319" t="n">
        <v>17.381</v>
      </c>
      <c r="F65" s="319" t="n">
        <v>250</v>
      </c>
      <c r="G65" s="320" t="n">
        <f aca="false">E65*F65</f>
        <v>4345.25</v>
      </c>
      <c r="N65" s="314" t="n">
        <v>2</v>
      </c>
      <c r="Z65" s="295" t="n">
        <v>12</v>
      </c>
      <c r="AA65" s="295" t="n">
        <v>0</v>
      </c>
      <c r="AB65" s="295" t="n">
        <v>36</v>
      </c>
      <c r="AY65" s="295" t="n">
        <v>4</v>
      </c>
      <c r="AZ65" s="295" t="n">
        <f aca="false">IF(AY65=1,G65,0)</f>
        <v>0</v>
      </c>
      <c r="BA65" s="295" t="n">
        <f aca="false">IF(AY65=2,G65,0)</f>
        <v>0</v>
      </c>
      <c r="BB65" s="295" t="n">
        <f aca="false">IF(AY65=3,G65,0)</f>
        <v>0</v>
      </c>
      <c r="BC65" s="295" t="n">
        <f aca="false">IF(AY65=4,G65,0)</f>
        <v>4345.25</v>
      </c>
      <c r="BD65" s="295" t="n">
        <f aca="false">IF(AY65=5,G65,0)</f>
        <v>0</v>
      </c>
      <c r="CY65" s="295" t="n">
        <v>0</v>
      </c>
    </row>
    <row r="66" customFormat="false" ht="15" hidden="false" customHeight="false" outlineLevel="0" collapsed="false">
      <c r="A66" s="315" t="n">
        <v>37</v>
      </c>
      <c r="B66" s="327" t="s">
        <v>369</v>
      </c>
      <c r="C66" s="317" t="s">
        <v>370</v>
      </c>
      <c r="D66" s="318" t="s">
        <v>41</v>
      </c>
      <c r="E66" s="319" t="n">
        <v>191</v>
      </c>
      <c r="F66" s="319" t="n">
        <v>20</v>
      </c>
      <c r="G66" s="320" t="n">
        <f aca="false">E66*F66</f>
        <v>3820</v>
      </c>
      <c r="N66" s="314" t="n">
        <v>2</v>
      </c>
      <c r="Z66" s="295" t="n">
        <v>12</v>
      </c>
      <c r="AA66" s="295" t="n">
        <v>0</v>
      </c>
      <c r="AB66" s="295" t="n">
        <v>37</v>
      </c>
      <c r="AY66" s="295" t="n">
        <v>4</v>
      </c>
      <c r="AZ66" s="295" t="n">
        <f aca="false">IF(AY66=1,G66,0)</f>
        <v>0</v>
      </c>
      <c r="BA66" s="295" t="n">
        <f aca="false">IF(AY66=2,G66,0)</f>
        <v>0</v>
      </c>
      <c r="BB66" s="295" t="n">
        <f aca="false">IF(AY66=3,G66,0)</f>
        <v>0</v>
      </c>
      <c r="BC66" s="295" t="n">
        <f aca="false">IF(AY66=4,G66,0)</f>
        <v>3820</v>
      </c>
      <c r="BD66" s="295" t="n">
        <f aca="false">IF(AY66=5,G66,0)</f>
        <v>0</v>
      </c>
      <c r="CY66" s="295" t="n">
        <v>0.13243</v>
      </c>
    </row>
    <row r="67" customFormat="false" ht="12.75" hidden="false" customHeight="true" outlineLevel="0" collapsed="false">
      <c r="A67" s="321"/>
      <c r="B67" s="328"/>
      <c r="C67" s="323" t="s">
        <v>359</v>
      </c>
      <c r="D67" s="323"/>
      <c r="E67" s="324" t="n">
        <v>191</v>
      </c>
      <c r="F67" s="325"/>
      <c r="G67" s="326"/>
      <c r="L67" s="314" t="s">
        <v>359</v>
      </c>
      <c r="N67" s="314"/>
    </row>
    <row r="68" customFormat="false" ht="23.25" hidden="false" customHeight="false" outlineLevel="0" collapsed="false">
      <c r="A68" s="315" t="n">
        <v>38</v>
      </c>
      <c r="B68" s="327" t="s">
        <v>371</v>
      </c>
      <c r="C68" s="317" t="s">
        <v>372</v>
      </c>
      <c r="D68" s="318" t="s">
        <v>41</v>
      </c>
      <c r="E68" s="319" t="n">
        <v>191</v>
      </c>
      <c r="F68" s="319" t="n">
        <v>20.4</v>
      </c>
      <c r="G68" s="320" t="n">
        <f aca="false">E68*F68</f>
        <v>3896.4</v>
      </c>
      <c r="N68" s="314" t="n">
        <v>2</v>
      </c>
      <c r="Z68" s="295" t="n">
        <v>12</v>
      </c>
      <c r="AA68" s="295" t="n">
        <v>0</v>
      </c>
      <c r="AB68" s="295" t="n">
        <v>38</v>
      </c>
      <c r="AY68" s="295" t="n">
        <v>4</v>
      </c>
      <c r="AZ68" s="295" t="n">
        <f aca="false">IF(AY68=1,G68,0)</f>
        <v>0</v>
      </c>
      <c r="BA68" s="295" t="n">
        <f aca="false">IF(AY68=2,G68,0)</f>
        <v>0</v>
      </c>
      <c r="BB68" s="295" t="n">
        <f aca="false">IF(AY68=3,G68,0)</f>
        <v>0</v>
      </c>
      <c r="BC68" s="295" t="n">
        <f aca="false">IF(AY68=4,G68,0)</f>
        <v>3896.4</v>
      </c>
      <c r="BD68" s="295" t="n">
        <f aca="false">IF(AY68=5,G68,0)</f>
        <v>0</v>
      </c>
      <c r="CY68" s="295" t="n">
        <v>0.00031</v>
      </c>
    </row>
    <row r="69" customFormat="false" ht="12.75" hidden="false" customHeight="true" outlineLevel="0" collapsed="false">
      <c r="A69" s="321"/>
      <c r="B69" s="328"/>
      <c r="C69" s="323" t="s">
        <v>359</v>
      </c>
      <c r="D69" s="323"/>
      <c r="E69" s="324" t="n">
        <v>191</v>
      </c>
      <c r="F69" s="325"/>
      <c r="G69" s="326"/>
      <c r="L69" s="314" t="s">
        <v>359</v>
      </c>
      <c r="N69" s="314"/>
    </row>
    <row r="70" customFormat="false" ht="23.25" hidden="false" customHeight="false" outlineLevel="0" collapsed="false">
      <c r="A70" s="315" t="n">
        <v>39</v>
      </c>
      <c r="B70" s="327" t="s">
        <v>373</v>
      </c>
      <c r="C70" s="317" t="s">
        <v>374</v>
      </c>
      <c r="D70" s="318" t="s">
        <v>217</v>
      </c>
      <c r="E70" s="319" t="n">
        <v>1</v>
      </c>
      <c r="F70" s="319" t="n">
        <v>4836.8</v>
      </c>
      <c r="G70" s="320" t="n">
        <f aca="false">E70*F70</f>
        <v>4836.8</v>
      </c>
      <c r="N70" s="314" t="n">
        <v>2</v>
      </c>
      <c r="Z70" s="295" t="n">
        <v>12</v>
      </c>
      <c r="AA70" s="295" t="n">
        <v>0</v>
      </c>
      <c r="AB70" s="295" t="n">
        <v>39</v>
      </c>
      <c r="AY70" s="295" t="n">
        <v>4</v>
      </c>
      <c r="AZ70" s="295" t="n">
        <f aca="false">IF(AY70=1,G70,0)</f>
        <v>0</v>
      </c>
      <c r="BA70" s="295" t="n">
        <f aca="false">IF(AY70=2,G70,0)</f>
        <v>0</v>
      </c>
      <c r="BB70" s="295" t="n">
        <f aca="false">IF(AY70=3,G70,0)</f>
        <v>0</v>
      </c>
      <c r="BC70" s="295" t="n">
        <f aca="false">IF(AY70=4,G70,0)</f>
        <v>4836.8</v>
      </c>
      <c r="BD70" s="295" t="n">
        <f aca="false">IF(AY70=5,G70,0)</f>
        <v>0</v>
      </c>
      <c r="CY70" s="295" t="n">
        <v>0.77887</v>
      </c>
    </row>
    <row r="71" customFormat="false" ht="12.75" hidden="false" customHeight="true" outlineLevel="0" collapsed="false">
      <c r="A71" s="321"/>
      <c r="B71" s="328"/>
      <c r="C71" s="323" t="s">
        <v>288</v>
      </c>
      <c r="D71" s="323"/>
      <c r="E71" s="324" t="n">
        <v>1</v>
      </c>
      <c r="F71" s="325"/>
      <c r="G71" s="326"/>
      <c r="L71" s="314" t="s">
        <v>288</v>
      </c>
      <c r="N71" s="314"/>
    </row>
    <row r="72" customFormat="false" ht="23.25" hidden="false" customHeight="false" outlineLevel="0" collapsed="false">
      <c r="A72" s="315" t="n">
        <v>40</v>
      </c>
      <c r="B72" s="327" t="s">
        <v>375</v>
      </c>
      <c r="C72" s="317" t="s">
        <v>376</v>
      </c>
      <c r="D72" s="318" t="s">
        <v>41</v>
      </c>
      <c r="E72" s="319" t="n">
        <v>220</v>
      </c>
      <c r="F72" s="319" t="n">
        <v>150</v>
      </c>
      <c r="G72" s="320" t="n">
        <f aca="false">E72*F72</f>
        <v>33000</v>
      </c>
      <c r="N72" s="314" t="n">
        <v>2</v>
      </c>
      <c r="Z72" s="295" t="n">
        <v>12</v>
      </c>
      <c r="AA72" s="295" t="n">
        <v>0</v>
      </c>
      <c r="AB72" s="295" t="n">
        <v>40</v>
      </c>
      <c r="AY72" s="295" t="n">
        <v>4</v>
      </c>
      <c r="AZ72" s="295" t="n">
        <f aca="false">IF(AY72=1,G72,0)</f>
        <v>0</v>
      </c>
      <c r="BA72" s="295" t="n">
        <f aca="false">IF(AY72=2,G72,0)</f>
        <v>0</v>
      </c>
      <c r="BB72" s="295" t="n">
        <f aca="false">IF(AY72=3,G72,0)</f>
        <v>0</v>
      </c>
      <c r="BC72" s="295" t="n">
        <f aca="false">IF(AY72=4,G72,0)</f>
        <v>33000</v>
      </c>
      <c r="BD72" s="295" t="n">
        <f aca="false">IF(AY72=5,G72,0)</f>
        <v>0</v>
      </c>
      <c r="CY72" s="295" t="n">
        <v>0.00048</v>
      </c>
    </row>
    <row r="73" customFormat="false" ht="12.75" hidden="false" customHeight="true" outlineLevel="0" collapsed="false">
      <c r="A73" s="321"/>
      <c r="B73" s="328"/>
      <c r="C73" s="323" t="s">
        <v>377</v>
      </c>
      <c r="D73" s="323"/>
      <c r="E73" s="324" t="n">
        <v>220</v>
      </c>
      <c r="F73" s="325"/>
      <c r="G73" s="326"/>
      <c r="L73" s="314" t="s">
        <v>377</v>
      </c>
      <c r="N73" s="314"/>
    </row>
    <row r="74" customFormat="false" ht="23.25" hidden="false" customHeight="false" outlineLevel="0" collapsed="false">
      <c r="A74" s="315" t="n">
        <v>41</v>
      </c>
      <c r="B74" s="327" t="s">
        <v>378</v>
      </c>
      <c r="C74" s="317" t="s">
        <v>379</v>
      </c>
      <c r="D74" s="318" t="s">
        <v>41</v>
      </c>
      <c r="E74" s="319" t="n">
        <v>191</v>
      </c>
      <c r="F74" s="319" t="n">
        <v>10</v>
      </c>
      <c r="G74" s="320" t="n">
        <f aca="false">E74*F74</f>
        <v>1910</v>
      </c>
      <c r="N74" s="314" t="n">
        <v>2</v>
      </c>
      <c r="Z74" s="295" t="n">
        <v>12</v>
      </c>
      <c r="AA74" s="295" t="n">
        <v>0</v>
      </c>
      <c r="AB74" s="295" t="n">
        <v>41</v>
      </c>
      <c r="AY74" s="295" t="n">
        <v>4</v>
      </c>
      <c r="AZ74" s="295" t="n">
        <f aca="false">IF(AY74=1,G74,0)</f>
        <v>0</v>
      </c>
      <c r="BA74" s="295" t="n">
        <f aca="false">IF(AY74=2,G74,0)</f>
        <v>0</v>
      </c>
      <c r="BB74" s="295" t="n">
        <f aca="false">IF(AY74=3,G74,0)</f>
        <v>0</v>
      </c>
      <c r="BC74" s="295" t="n">
        <f aca="false">IF(AY74=4,G74,0)</f>
        <v>1910</v>
      </c>
      <c r="BD74" s="295" t="n">
        <f aca="false">IF(AY74=5,G74,0)</f>
        <v>0</v>
      </c>
      <c r="CY74" s="295" t="n">
        <v>0</v>
      </c>
    </row>
    <row r="75" customFormat="false" ht="12.75" hidden="false" customHeight="true" outlineLevel="0" collapsed="false">
      <c r="A75" s="321"/>
      <c r="B75" s="328"/>
      <c r="C75" s="323" t="s">
        <v>359</v>
      </c>
      <c r="D75" s="323"/>
      <c r="E75" s="324" t="n">
        <v>191</v>
      </c>
      <c r="F75" s="325"/>
      <c r="G75" s="326"/>
      <c r="L75" s="314" t="s">
        <v>359</v>
      </c>
      <c r="N75" s="314"/>
    </row>
    <row r="76" customFormat="false" ht="23.25" hidden="false" customHeight="false" outlineLevel="0" collapsed="false">
      <c r="A76" s="315" t="n">
        <v>42</v>
      </c>
      <c r="B76" s="327" t="s">
        <v>380</v>
      </c>
      <c r="C76" s="317" t="s">
        <v>381</v>
      </c>
      <c r="D76" s="318" t="s">
        <v>90</v>
      </c>
      <c r="E76" s="319" t="n">
        <v>16.044</v>
      </c>
      <c r="F76" s="319" t="n">
        <v>568</v>
      </c>
      <c r="G76" s="320" t="n">
        <f aca="false">E76*F76</f>
        <v>9112.992</v>
      </c>
      <c r="N76" s="314" t="n">
        <v>2</v>
      </c>
      <c r="Z76" s="295" t="n">
        <v>12</v>
      </c>
      <c r="AA76" s="295" t="n">
        <v>0</v>
      </c>
      <c r="AB76" s="295" t="n">
        <v>42</v>
      </c>
      <c r="AY76" s="295" t="n">
        <v>4</v>
      </c>
      <c r="AZ76" s="295" t="n">
        <f aca="false">IF(AY76=1,G76,0)</f>
        <v>0</v>
      </c>
      <c r="BA76" s="295" t="n">
        <f aca="false">IF(AY76=2,G76,0)</f>
        <v>0</v>
      </c>
      <c r="BB76" s="295" t="n">
        <f aca="false">IF(AY76=3,G76,0)</f>
        <v>0</v>
      </c>
      <c r="BC76" s="295" t="n">
        <f aca="false">IF(AY76=4,G76,0)</f>
        <v>9112.992</v>
      </c>
      <c r="BD76" s="295" t="n">
        <f aca="false">IF(AY76=5,G76,0)</f>
        <v>0</v>
      </c>
      <c r="CY76" s="295" t="n">
        <v>0</v>
      </c>
    </row>
    <row r="77" customFormat="false" ht="12.75" hidden="false" customHeight="true" outlineLevel="0" collapsed="false">
      <c r="A77" s="321"/>
      <c r="B77" s="328"/>
      <c r="C77" s="323" t="s">
        <v>382</v>
      </c>
      <c r="D77" s="323"/>
      <c r="E77" s="324" t="n">
        <v>16.044</v>
      </c>
      <c r="F77" s="325"/>
      <c r="G77" s="326"/>
      <c r="L77" s="314" t="s">
        <v>382</v>
      </c>
      <c r="N77" s="314"/>
    </row>
    <row r="78" customFormat="false" ht="15" hidden="false" customHeight="false" outlineLevel="0" collapsed="false">
      <c r="A78" s="315" t="n">
        <v>43</v>
      </c>
      <c r="B78" s="327" t="s">
        <v>383</v>
      </c>
      <c r="C78" s="317" t="s">
        <v>384</v>
      </c>
      <c r="D78" s="318" t="s">
        <v>29</v>
      </c>
      <c r="E78" s="319" t="n">
        <v>66.85</v>
      </c>
      <c r="F78" s="319" t="n">
        <v>17</v>
      </c>
      <c r="G78" s="320" t="n">
        <f aca="false">E78*F78</f>
        <v>1136.45</v>
      </c>
      <c r="N78" s="314" t="n">
        <v>2</v>
      </c>
      <c r="Z78" s="295" t="n">
        <v>12</v>
      </c>
      <c r="AA78" s="295" t="n">
        <v>0</v>
      </c>
      <c r="AB78" s="295" t="n">
        <v>43</v>
      </c>
      <c r="AY78" s="295" t="n">
        <v>4</v>
      </c>
      <c r="AZ78" s="295" t="n">
        <f aca="false">IF(AY78=1,G78,0)</f>
        <v>0</v>
      </c>
      <c r="BA78" s="295" t="n">
        <f aca="false">IF(AY78=2,G78,0)</f>
        <v>0</v>
      </c>
      <c r="BB78" s="295" t="n">
        <f aca="false">IF(AY78=3,G78,0)</f>
        <v>0</v>
      </c>
      <c r="BC78" s="295" t="n">
        <f aca="false">IF(AY78=4,G78,0)</f>
        <v>1136.45</v>
      </c>
      <c r="BD78" s="295" t="n">
        <f aca="false">IF(AY78=5,G78,0)</f>
        <v>0</v>
      </c>
      <c r="CY78" s="295" t="n">
        <v>0</v>
      </c>
    </row>
    <row r="79" customFormat="false" ht="12.75" hidden="false" customHeight="true" outlineLevel="0" collapsed="false">
      <c r="A79" s="321"/>
      <c r="B79" s="328"/>
      <c r="C79" s="323" t="s">
        <v>385</v>
      </c>
      <c r="D79" s="323"/>
      <c r="E79" s="324" t="n">
        <v>66.85</v>
      </c>
      <c r="F79" s="325"/>
      <c r="G79" s="326"/>
      <c r="L79" s="314" t="s">
        <v>385</v>
      </c>
      <c r="N79" s="314"/>
    </row>
    <row r="80" customFormat="false" ht="23.25" hidden="false" customHeight="false" outlineLevel="0" collapsed="false">
      <c r="A80" s="315" t="n">
        <v>44</v>
      </c>
      <c r="B80" s="327" t="s">
        <v>386</v>
      </c>
      <c r="C80" s="317" t="s">
        <v>387</v>
      </c>
      <c r="D80" s="318" t="s">
        <v>217</v>
      </c>
      <c r="E80" s="319" t="n">
        <v>5</v>
      </c>
      <c r="F80" s="319" t="n">
        <v>709.2</v>
      </c>
      <c r="G80" s="320" t="n">
        <f aca="false">E80*F80</f>
        <v>3546</v>
      </c>
      <c r="N80" s="314" t="n">
        <v>2</v>
      </c>
      <c r="Z80" s="295" t="n">
        <v>12</v>
      </c>
      <c r="AA80" s="295" t="n">
        <v>0</v>
      </c>
      <c r="AB80" s="295" t="n">
        <v>44</v>
      </c>
      <c r="AY80" s="295" t="n">
        <v>4</v>
      </c>
      <c r="AZ80" s="295" t="n">
        <f aca="false">IF(AY80=1,G80,0)</f>
        <v>0</v>
      </c>
      <c r="BA80" s="295" t="n">
        <f aca="false">IF(AY80=2,G80,0)</f>
        <v>0</v>
      </c>
      <c r="BB80" s="295" t="n">
        <f aca="false">IF(AY80=3,G80,0)</f>
        <v>0</v>
      </c>
      <c r="BC80" s="295" t="n">
        <f aca="false">IF(AY80=4,G80,0)</f>
        <v>3546</v>
      </c>
      <c r="BD80" s="295" t="n">
        <f aca="false">IF(AY80=5,G80,0)</f>
        <v>0</v>
      </c>
      <c r="CY80" s="295" t="n">
        <v>0.04547</v>
      </c>
    </row>
    <row r="81" customFormat="false" ht="12.75" hidden="false" customHeight="true" outlineLevel="0" collapsed="false">
      <c r="A81" s="321"/>
      <c r="B81" s="328"/>
      <c r="C81" s="323" t="s">
        <v>388</v>
      </c>
      <c r="D81" s="323"/>
      <c r="E81" s="324" t="n">
        <v>5</v>
      </c>
      <c r="F81" s="325"/>
      <c r="G81" s="326"/>
      <c r="L81" s="314" t="s">
        <v>388</v>
      </c>
      <c r="N81" s="314"/>
    </row>
    <row r="82" customFormat="false" ht="23.25" hidden="false" customHeight="false" outlineLevel="0" collapsed="false">
      <c r="A82" s="315" t="n">
        <v>45</v>
      </c>
      <c r="B82" s="327" t="s">
        <v>389</v>
      </c>
      <c r="C82" s="317" t="s">
        <v>390</v>
      </c>
      <c r="D82" s="318" t="s">
        <v>355</v>
      </c>
      <c r="E82" s="319" t="n">
        <v>0.232</v>
      </c>
      <c r="F82" s="319" t="n">
        <v>30000</v>
      </c>
      <c r="G82" s="320" t="n">
        <f aca="false">E82*F82</f>
        <v>6960</v>
      </c>
      <c r="N82" s="314" t="n">
        <v>2</v>
      </c>
      <c r="Z82" s="295" t="n">
        <v>12</v>
      </c>
      <c r="AA82" s="295" t="n">
        <v>0</v>
      </c>
      <c r="AB82" s="295" t="n">
        <v>45</v>
      </c>
      <c r="AY82" s="295" t="n">
        <v>4</v>
      </c>
      <c r="AZ82" s="295" t="n">
        <f aca="false">IF(AY82=1,G82,0)</f>
        <v>0</v>
      </c>
      <c r="BA82" s="295" t="n">
        <f aca="false">IF(AY82=2,G82,0)</f>
        <v>0</v>
      </c>
      <c r="BB82" s="295" t="n">
        <f aca="false">IF(AY82=3,G82,0)</f>
        <v>0</v>
      </c>
      <c r="BC82" s="295" t="n">
        <f aca="false">IF(AY82=4,G82,0)</f>
        <v>6960</v>
      </c>
      <c r="BD82" s="295" t="n">
        <f aca="false">IF(AY82=5,G82,0)</f>
        <v>0</v>
      </c>
      <c r="CY82" s="295" t="n">
        <v>0</v>
      </c>
    </row>
    <row r="83" customFormat="false" ht="12.75" hidden="false" customHeight="false" outlineLevel="0" collapsed="false">
      <c r="A83" s="329"/>
      <c r="B83" s="330" t="s">
        <v>350</v>
      </c>
      <c r="C83" s="331" t="str">
        <f aca="false">CONCATENATE(B54," ",C54)</f>
        <v>M46 Zemní práce při montážích</v>
      </c>
      <c r="D83" s="329"/>
      <c r="E83" s="332"/>
      <c r="F83" s="332"/>
      <c r="G83" s="333" t="n">
        <f aca="false">SUM(G54:G82)</f>
        <v>99687.992</v>
      </c>
      <c r="N83" s="314" t="n">
        <v>4</v>
      </c>
      <c r="AZ83" s="334" t="n">
        <f aca="false">SUM(AZ54:AZ82)</f>
        <v>0</v>
      </c>
      <c r="BA83" s="334" t="n">
        <f aca="false">SUM(BA54:BA82)</f>
        <v>0</v>
      </c>
      <c r="BB83" s="334" t="n">
        <f aca="false">SUM(BB54:BB82)</f>
        <v>0</v>
      </c>
      <c r="BC83" s="334" t="n">
        <f aca="false">SUM(BC54:BC82)</f>
        <v>99687.992</v>
      </c>
      <c r="BD83" s="334" t="n">
        <f aca="false">SUM(BD54:BD82)</f>
        <v>0</v>
      </c>
    </row>
    <row r="84" customFormat="false" ht="12.75" hidden="false" customHeight="false" outlineLevel="0" collapsed="false">
      <c r="A84" s="308" t="s">
        <v>281</v>
      </c>
      <c r="B84" s="339" t="s">
        <v>391</v>
      </c>
      <c r="C84" s="310" t="s">
        <v>392</v>
      </c>
      <c r="D84" s="311"/>
      <c r="E84" s="311"/>
      <c r="F84" s="311"/>
      <c r="G84" s="313"/>
      <c r="N84" s="314" t="n">
        <v>1</v>
      </c>
    </row>
    <row r="85" customFormat="false" ht="15" hidden="false" customHeight="false" outlineLevel="0" collapsed="false">
      <c r="A85" s="315" t="n">
        <v>46</v>
      </c>
      <c r="B85" s="327" t="s">
        <v>393</v>
      </c>
      <c r="C85" s="317" t="s">
        <v>394</v>
      </c>
      <c r="D85" s="318" t="s">
        <v>187</v>
      </c>
      <c r="E85" s="319" t="n">
        <v>1</v>
      </c>
      <c r="F85" s="319" t="n">
        <v>10000</v>
      </c>
      <c r="G85" s="320" t="n">
        <f aca="false">E85*F85</f>
        <v>10000</v>
      </c>
      <c r="N85" s="314" t="n">
        <v>2</v>
      </c>
      <c r="Z85" s="295" t="n">
        <v>12</v>
      </c>
      <c r="AA85" s="295" t="n">
        <v>0</v>
      </c>
      <c r="AB85" s="295" t="n">
        <v>46</v>
      </c>
      <c r="AY85" s="295" t="n">
        <v>4</v>
      </c>
      <c r="AZ85" s="295" t="n">
        <f aca="false">IF(AY85=1,G85,0)</f>
        <v>0</v>
      </c>
      <c r="BA85" s="295" t="n">
        <f aca="false">IF(AY85=2,G85,0)</f>
        <v>0</v>
      </c>
      <c r="BB85" s="295" t="n">
        <f aca="false">IF(AY85=3,G85,0)</f>
        <v>0</v>
      </c>
      <c r="BC85" s="295" t="n">
        <f aca="false">IF(AY85=4,G85,0)</f>
        <v>10000</v>
      </c>
      <c r="BD85" s="295" t="n">
        <f aca="false">IF(AY85=5,G85,0)</f>
        <v>0</v>
      </c>
      <c r="CY85" s="295" t="n">
        <v>0</v>
      </c>
    </row>
    <row r="86" customFormat="false" ht="12.75" hidden="false" customHeight="false" outlineLevel="0" collapsed="false">
      <c r="A86" s="329"/>
      <c r="B86" s="330" t="s">
        <v>350</v>
      </c>
      <c r="C86" s="331" t="str">
        <f aca="false">CONCATENATE(B84," ",C84)</f>
        <v>M94 Správní poplatky</v>
      </c>
      <c r="D86" s="329"/>
      <c r="E86" s="332"/>
      <c r="F86" s="332"/>
      <c r="G86" s="333" t="n">
        <f aca="false">SUM(G84:G85)</f>
        <v>10000</v>
      </c>
      <c r="N86" s="314" t="n">
        <v>4</v>
      </c>
      <c r="AZ86" s="334" t="n">
        <f aca="false">SUM(AZ84:AZ85)</f>
        <v>0</v>
      </c>
      <c r="BA86" s="334" t="n">
        <f aca="false">SUM(BA84:BA85)</f>
        <v>0</v>
      </c>
      <c r="BB86" s="334" t="n">
        <f aca="false">SUM(BB84:BB85)</f>
        <v>0</v>
      </c>
      <c r="BC86" s="334" t="n">
        <f aca="false">SUM(BC84:BC85)</f>
        <v>10000</v>
      </c>
      <c r="BD86" s="334" t="n">
        <f aca="false">SUM(BD84:BD85)</f>
        <v>0</v>
      </c>
    </row>
    <row r="87" customFormat="false" ht="12.75" hidden="false" customHeight="false" outlineLevel="0" collapsed="false">
      <c r="A87" s="308" t="s">
        <v>281</v>
      </c>
      <c r="B87" s="339" t="s">
        <v>395</v>
      </c>
      <c r="C87" s="310" t="s">
        <v>396</v>
      </c>
      <c r="D87" s="311"/>
      <c r="E87" s="311"/>
      <c r="F87" s="311"/>
      <c r="G87" s="313"/>
      <c r="N87" s="314" t="n">
        <v>1</v>
      </c>
    </row>
    <row r="88" customFormat="false" ht="15" hidden="false" customHeight="false" outlineLevel="0" collapsed="false">
      <c r="A88" s="315" t="n">
        <v>47</v>
      </c>
      <c r="B88" s="327" t="s">
        <v>397</v>
      </c>
      <c r="C88" s="317" t="s">
        <v>398</v>
      </c>
      <c r="D88" s="318" t="s">
        <v>399</v>
      </c>
      <c r="E88" s="319" t="n">
        <v>16</v>
      </c>
      <c r="F88" s="319" t="n">
        <v>480</v>
      </c>
      <c r="G88" s="320" t="n">
        <f aca="false">E88*F88</f>
        <v>7680</v>
      </c>
      <c r="N88" s="314" t="n">
        <v>2</v>
      </c>
      <c r="Z88" s="295" t="n">
        <v>12</v>
      </c>
      <c r="AA88" s="295" t="n">
        <v>0</v>
      </c>
      <c r="AB88" s="295" t="n">
        <v>47</v>
      </c>
      <c r="AY88" s="295" t="n">
        <v>4</v>
      </c>
      <c r="AZ88" s="295" t="n">
        <f aca="false">IF(AY88=1,G88,0)</f>
        <v>0</v>
      </c>
      <c r="BA88" s="295" t="n">
        <f aca="false">IF(AY88=2,G88,0)</f>
        <v>0</v>
      </c>
      <c r="BB88" s="295" t="n">
        <f aca="false">IF(AY88=3,G88,0)</f>
        <v>0</v>
      </c>
      <c r="BC88" s="295" t="n">
        <f aca="false">IF(AY88=4,G88,0)</f>
        <v>7680</v>
      </c>
      <c r="BD88" s="295" t="n">
        <f aca="false">IF(AY88=5,G88,0)</f>
        <v>0</v>
      </c>
      <c r="CY88" s="295" t="n">
        <v>0</v>
      </c>
    </row>
    <row r="89" customFormat="false" ht="12.75" hidden="false" customHeight="false" outlineLevel="0" collapsed="false">
      <c r="A89" s="329"/>
      <c r="B89" s="330" t="s">
        <v>350</v>
      </c>
      <c r="C89" s="331" t="str">
        <f aca="false">CONCATENATE(B87," ",C87)</f>
        <v>M96 Výchozí revize</v>
      </c>
      <c r="D89" s="329"/>
      <c r="E89" s="332"/>
      <c r="F89" s="332"/>
      <c r="G89" s="333" t="n">
        <f aca="false">SUM(G87:G88)</f>
        <v>7680</v>
      </c>
      <c r="N89" s="314" t="n">
        <v>4</v>
      </c>
      <c r="AZ89" s="334" t="n">
        <f aca="false">SUM(AZ87:AZ88)</f>
        <v>0</v>
      </c>
      <c r="BA89" s="334" t="n">
        <f aca="false">SUM(BA87:BA88)</f>
        <v>0</v>
      </c>
      <c r="BB89" s="334" t="n">
        <f aca="false">SUM(BB87:BB88)</f>
        <v>0</v>
      </c>
      <c r="BC89" s="334" t="n">
        <f aca="false">SUM(BC87:BC88)</f>
        <v>7680</v>
      </c>
      <c r="BD89" s="334" t="n">
        <f aca="false">SUM(BD87:BD88)</f>
        <v>0</v>
      </c>
    </row>
    <row r="90" s="295" customFormat="true" ht="42.75" hidden="false" customHeight="true" outlineLevel="0" collapsed="false">
      <c r="B90" s="340"/>
      <c r="G90" s="341"/>
    </row>
    <row r="91" s="295" customFormat="true" ht="18.75" hidden="false" customHeight="true" outlineLevel="0" collapsed="false">
      <c r="B91" s="342"/>
      <c r="C91" s="343" t="s">
        <v>400</v>
      </c>
      <c r="G91" s="341"/>
    </row>
    <row r="92" s="295" customFormat="true" ht="18.75" hidden="false" customHeight="true" outlineLevel="0" collapsed="false">
      <c r="B92" s="344" t="s">
        <v>282</v>
      </c>
      <c r="C92" s="345" t="s">
        <v>283</v>
      </c>
      <c r="G92" s="346" t="n">
        <f aca="false">G52</f>
        <v>171795.668</v>
      </c>
    </row>
    <row r="93" s="295" customFormat="true" ht="18.75" hidden="false" customHeight="true" outlineLevel="0" collapsed="false">
      <c r="B93" s="344" t="s">
        <v>351</v>
      </c>
      <c r="C93" s="345" t="s">
        <v>352</v>
      </c>
      <c r="G93" s="346" t="n">
        <f aca="false">G83</f>
        <v>99687.992</v>
      </c>
    </row>
    <row r="94" s="295" customFormat="true" ht="18.75" hidden="false" customHeight="true" outlineLevel="0" collapsed="false">
      <c r="B94" s="347" t="str">
        <f aca="false">B84</f>
        <v>M94</v>
      </c>
      <c r="C94" s="345" t="str">
        <f aca="false">C84</f>
        <v>Správní poplatky</v>
      </c>
      <c r="G94" s="346" t="n">
        <f aca="false">G85</f>
        <v>10000</v>
      </c>
    </row>
    <row r="95" s="295" customFormat="true" ht="18.75" hidden="false" customHeight="true" outlineLevel="0" collapsed="false">
      <c r="B95" s="344" t="s">
        <v>395</v>
      </c>
      <c r="C95" s="345" t="s">
        <v>396</v>
      </c>
      <c r="G95" s="346" t="n">
        <f aca="false">G89</f>
        <v>7680</v>
      </c>
    </row>
    <row r="96" s="348" customFormat="true" ht="24" hidden="false" customHeight="true" outlineLevel="0" collapsed="false">
      <c r="B96" s="349"/>
      <c r="C96" s="350" t="s">
        <v>401</v>
      </c>
      <c r="D96" s="351"/>
      <c r="E96" s="351"/>
      <c r="F96" s="351"/>
      <c r="G96" s="352" t="n">
        <f aca="false">SUM(G92:G95)</f>
        <v>289163.66</v>
      </c>
    </row>
    <row r="97" s="295" customFormat="true" ht="12.75" hidden="false" customHeight="false" outlineLevel="0" collapsed="false">
      <c r="B97" s="340"/>
    </row>
    <row r="98" s="295" customFormat="true" ht="12.75" hidden="false" customHeight="false" outlineLevel="0" collapsed="false">
      <c r="B98" s="340"/>
    </row>
    <row r="99" s="295" customFormat="true" ht="12.75" hidden="false" customHeight="false" outlineLevel="0" collapsed="false">
      <c r="B99" s="340"/>
    </row>
    <row r="100" s="295" customFormat="true" ht="12.75" hidden="false" customHeight="false" outlineLevel="0" collapsed="false">
      <c r="B100" s="340"/>
    </row>
    <row r="101" s="295" customFormat="true" ht="12.75" hidden="false" customHeight="false" outlineLevel="0" collapsed="false">
      <c r="B101" s="340"/>
    </row>
    <row r="102" s="295" customFormat="true" ht="12.75" hidden="false" customHeight="false" outlineLevel="0" collapsed="false">
      <c r="B102" s="340"/>
    </row>
    <row r="103" s="295" customFormat="true" ht="12.75" hidden="false" customHeight="false" outlineLevel="0" collapsed="false">
      <c r="B103" s="340"/>
    </row>
    <row r="104" s="295" customFormat="true" ht="12.75" hidden="false" customHeight="false" outlineLevel="0" collapsed="false">
      <c r="B104" s="340"/>
    </row>
    <row r="105" s="295" customFormat="true" ht="12.75" hidden="false" customHeight="false" outlineLevel="0" collapsed="false">
      <c r="B105" s="340"/>
    </row>
    <row r="106" s="295" customFormat="true" ht="12.75" hidden="false" customHeight="false" outlineLevel="0" collapsed="false">
      <c r="B106" s="340"/>
    </row>
    <row r="107" s="295" customFormat="true" ht="12.75" hidden="false" customHeight="false" outlineLevel="0" collapsed="false">
      <c r="B107" s="340"/>
    </row>
    <row r="108" s="295" customFormat="true" ht="12.75" hidden="false" customHeight="false" outlineLevel="0" collapsed="false">
      <c r="B108" s="340"/>
    </row>
    <row r="109" s="295" customFormat="true" ht="12.75" hidden="false" customHeight="false" outlineLevel="0" collapsed="false">
      <c r="B109" s="340"/>
    </row>
    <row r="110" s="295" customFormat="true" ht="12.75" hidden="false" customHeight="false" outlineLevel="0" collapsed="false">
      <c r="B110" s="340"/>
    </row>
    <row r="111" s="295" customFormat="true" ht="12.75" hidden="false" customHeight="false" outlineLevel="0" collapsed="false">
      <c r="B111" s="340"/>
    </row>
    <row r="112" s="295" customFormat="true" ht="12.75" hidden="false" customHeight="false" outlineLevel="0" collapsed="false">
      <c r="B112" s="340"/>
    </row>
    <row r="113" s="295" customFormat="true" ht="12.75" hidden="false" customHeight="false" outlineLevel="0" collapsed="false">
      <c r="B113" s="340"/>
    </row>
    <row r="114" s="295" customFormat="true" ht="12.75" hidden="false" customHeight="false" outlineLevel="0" collapsed="false">
      <c r="B114" s="340"/>
    </row>
    <row r="115" s="295" customFormat="true" ht="12.75" hidden="false" customHeight="false" outlineLevel="0" collapsed="false">
      <c r="B115" s="340"/>
    </row>
    <row r="116" s="295" customFormat="true" ht="12.75" hidden="false" customHeight="false" outlineLevel="0" collapsed="false">
      <c r="B116" s="340"/>
    </row>
    <row r="117" s="295" customFormat="true" ht="12.75" hidden="false" customHeight="false" outlineLevel="0" collapsed="false">
      <c r="B117" s="340"/>
    </row>
    <row r="118" s="295" customFormat="true" ht="12.75" hidden="false" customHeight="false" outlineLevel="0" collapsed="false">
      <c r="B118" s="340"/>
    </row>
    <row r="119" s="295" customFormat="true" ht="12.75" hidden="false" customHeight="false" outlineLevel="0" collapsed="false">
      <c r="B119" s="340"/>
    </row>
    <row r="120" s="295" customFormat="true" ht="12.75" hidden="false" customHeight="false" outlineLevel="0" collapsed="false">
      <c r="B120" s="340"/>
    </row>
    <row r="121" s="295" customFormat="true" ht="12.75" hidden="false" customHeight="false" outlineLevel="0" collapsed="false">
      <c r="B121" s="340"/>
    </row>
    <row r="122" s="295" customFormat="true" ht="12.75" hidden="false" customHeight="false" outlineLevel="0" collapsed="false">
      <c r="B122" s="340"/>
    </row>
    <row r="123" s="295" customFormat="true" ht="12.75" hidden="false" customHeight="false" outlineLevel="0" collapsed="false">
      <c r="B123" s="340"/>
    </row>
    <row r="124" s="295" customFormat="true" ht="12.75" hidden="false" customHeight="false" outlineLevel="0" collapsed="false">
      <c r="B124" s="340"/>
    </row>
    <row r="125" s="295" customFormat="true" ht="12.75" hidden="false" customHeight="false" outlineLevel="0" collapsed="false">
      <c r="B125" s="340"/>
    </row>
    <row r="126" s="295" customFormat="true" ht="12.75" hidden="false" customHeight="false" outlineLevel="0" collapsed="false">
      <c r="B126" s="340"/>
    </row>
    <row r="127" s="295" customFormat="true" ht="12.75" hidden="false" customHeight="false" outlineLevel="0" collapsed="false">
      <c r="B127" s="340"/>
    </row>
    <row r="128" s="295" customFormat="true" ht="12.75" hidden="false" customHeight="false" outlineLevel="0" collapsed="false">
      <c r="B128" s="340"/>
    </row>
    <row r="129" s="295" customFormat="true" ht="12.75" hidden="false" customHeight="false" outlineLevel="0" collapsed="false">
      <c r="B129" s="340"/>
    </row>
    <row r="130" s="295" customFormat="true" ht="12.75" hidden="false" customHeight="false" outlineLevel="0" collapsed="false">
      <c r="B130" s="340"/>
    </row>
    <row r="131" s="295" customFormat="true" ht="12.75" hidden="false" customHeight="false" outlineLevel="0" collapsed="false">
      <c r="B131" s="340"/>
    </row>
    <row r="132" s="295" customFormat="true" ht="12.75" hidden="false" customHeight="false" outlineLevel="0" collapsed="false">
      <c r="B132" s="340"/>
    </row>
    <row r="133" s="295" customFormat="true" ht="12.75" hidden="false" customHeight="false" outlineLevel="0" collapsed="false">
      <c r="B133" s="340"/>
    </row>
    <row r="134" s="295" customFormat="true" ht="12.75" hidden="false" customHeight="false" outlineLevel="0" collapsed="false">
      <c r="B134" s="340"/>
    </row>
    <row r="135" s="295" customFormat="true" ht="12.75" hidden="false" customHeight="false" outlineLevel="0" collapsed="false">
      <c r="B135" s="340"/>
    </row>
    <row r="136" s="295" customFormat="true" ht="12.75" hidden="false" customHeight="false" outlineLevel="0" collapsed="false"/>
    <row r="137" s="295" customFormat="true" ht="12.75" hidden="false" customHeight="false" outlineLevel="0" collapsed="false"/>
    <row r="138" s="295" customFormat="true" ht="12.75" hidden="false" customHeight="false" outlineLevel="0" collapsed="false"/>
    <row r="139" s="295" customFormat="true" ht="12.75" hidden="false" customHeight="false" outlineLevel="0" collapsed="false"/>
    <row r="140" s="295" customFormat="true" ht="12.75" hidden="false" customHeight="false" outlineLevel="0" collapsed="false"/>
    <row r="141" s="295" customFormat="true" ht="12.75" hidden="false" customHeight="false" outlineLevel="0" collapsed="false"/>
    <row r="142" s="295" customFormat="true" ht="12.75" hidden="false" customHeight="false" outlineLevel="0" collapsed="false"/>
    <row r="143" s="295" customFormat="true" ht="12.75" hidden="false" customHeight="false" outlineLevel="0" collapsed="false"/>
    <row r="144" s="295" customFormat="true" ht="12.75" hidden="false" customHeight="false" outlineLevel="0" collapsed="false"/>
    <row r="145" s="295" customFormat="true" ht="12.75" hidden="false" customHeight="false" outlineLevel="0" collapsed="false"/>
    <row r="146" s="295" customFormat="true" ht="12.75" hidden="false" customHeight="false" outlineLevel="0" collapsed="false"/>
    <row r="147" customFormat="false" ht="12.75" hidden="false" customHeight="false" outlineLevel="0" collapsed="false">
      <c r="A147" s="353"/>
      <c r="B147" s="353"/>
    </row>
    <row r="148" customFormat="false" ht="12.75" hidden="false" customHeight="false" outlineLevel="0" collapsed="false">
      <c r="C148" s="354"/>
      <c r="D148" s="354"/>
      <c r="E148" s="355"/>
      <c r="F148" s="354"/>
      <c r="G148" s="356"/>
    </row>
    <row r="149" customFormat="false" ht="12.75" hidden="false" customHeight="false" outlineLevel="0" collapsed="false">
      <c r="A149" s="353"/>
      <c r="B149" s="353"/>
    </row>
  </sheetData>
  <mergeCells count="29">
    <mergeCell ref="C7:D7"/>
    <mergeCell ref="C9:D9"/>
    <mergeCell ref="C11:D11"/>
    <mergeCell ref="C13:D13"/>
    <mergeCell ref="C15:D15"/>
    <mergeCell ref="C17:D17"/>
    <mergeCell ref="C19:D19"/>
    <mergeCell ref="C23:D23"/>
    <mergeCell ref="C26:D26"/>
    <mergeCell ref="C29:D29"/>
    <mergeCell ref="C32:D32"/>
    <mergeCell ref="C35:D35"/>
    <mergeCell ref="C38:D38"/>
    <mergeCell ref="C42:D42"/>
    <mergeCell ref="C45:D45"/>
    <mergeCell ref="C48:D48"/>
    <mergeCell ref="C56:D56"/>
    <mergeCell ref="C58:D58"/>
    <mergeCell ref="C60:D60"/>
    <mergeCell ref="C62:D62"/>
    <mergeCell ref="C64:D64"/>
    <mergeCell ref="C67:D67"/>
    <mergeCell ref="C69:D69"/>
    <mergeCell ref="C71:D71"/>
    <mergeCell ref="C73:D73"/>
    <mergeCell ref="C75:D75"/>
    <mergeCell ref="C77:D77"/>
    <mergeCell ref="C79:D79"/>
    <mergeCell ref="C81:D81"/>
  </mergeCells>
  <printOptions headings="false" gridLines="false" gridLinesSet="true" horizontalCentered="false" verticalCentered="false"/>
  <pageMargins left="0.470138888888889" right="0.39375" top="0.359722222222222" bottom="0.55" header="0.511805555555555" footer="0.196527777777778"/>
  <pageSetup paperSize="9" scale="9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55A11"/>
    <pageSetUpPr fitToPage="false"/>
  </sheetPr>
  <dimension ref="A1:CZ315"/>
  <sheetViews>
    <sheetView showFormulas="false" showGridLines="true" showRowColHeaders="true" showZeros="true" rightToLeft="false" tabSelected="false" showOutlineSymbols="true" defaultGridColor="true" view="pageBreakPreview" topLeftCell="A250" colorId="64" zoomScale="100" zoomScaleNormal="100" zoomScalePageLayoutView="100" workbookViewId="0">
      <selection pane="topLeft" activeCell="K24" activeCellId="0" sqref="K2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295" width="4.43"/>
    <col collapsed="false" customWidth="true" hidden="false" outlineLevel="0" max="2" min="2" style="295" width="12.42"/>
    <col collapsed="false" customWidth="true" hidden="false" outlineLevel="0" max="3" min="3" style="295" width="43"/>
    <col collapsed="false" customWidth="true" hidden="false" outlineLevel="0" max="4" min="4" style="295" width="5.57"/>
    <col collapsed="false" customWidth="true" hidden="false" outlineLevel="0" max="5" min="5" style="296" width="7.71"/>
    <col collapsed="false" customWidth="true" hidden="false" outlineLevel="0" max="6" min="6" style="295" width="9.85"/>
    <col collapsed="false" customWidth="true" hidden="false" outlineLevel="0" max="7" min="7" style="295" width="12.57"/>
    <col collapsed="false" customWidth="false" hidden="false" outlineLevel="0" max="11" min="8" style="295" width="9.13"/>
    <col collapsed="false" customWidth="true" hidden="false" outlineLevel="0" max="12" min="12" style="295" width="75.41"/>
    <col collapsed="false" customWidth="true" hidden="false" outlineLevel="0" max="13" min="13" style="295" width="45.3"/>
    <col collapsed="false" customWidth="false" hidden="false" outlineLevel="0" max="256" min="14" style="295" width="9.13"/>
    <col collapsed="false" customWidth="true" hidden="false" outlineLevel="0" max="257" min="257" style="295" width="4.43"/>
    <col collapsed="false" customWidth="true" hidden="false" outlineLevel="0" max="258" min="258" style="295" width="11.57"/>
    <col collapsed="false" customWidth="true" hidden="false" outlineLevel="0" max="259" min="259" style="295" width="40.42"/>
    <col collapsed="false" customWidth="true" hidden="false" outlineLevel="0" max="260" min="260" style="295" width="5.57"/>
    <col collapsed="false" customWidth="true" hidden="false" outlineLevel="0" max="261" min="261" style="295" width="8.57"/>
    <col collapsed="false" customWidth="true" hidden="false" outlineLevel="0" max="262" min="262" style="295" width="9.85"/>
    <col collapsed="false" customWidth="true" hidden="false" outlineLevel="0" max="263" min="263" style="295" width="13.86"/>
    <col collapsed="false" customWidth="false" hidden="false" outlineLevel="0" max="267" min="264" style="295" width="9.13"/>
    <col collapsed="false" customWidth="true" hidden="false" outlineLevel="0" max="268" min="268" style="295" width="75.41"/>
    <col collapsed="false" customWidth="true" hidden="false" outlineLevel="0" max="269" min="269" style="295" width="45.3"/>
    <col collapsed="false" customWidth="false" hidden="false" outlineLevel="0" max="512" min="270" style="295" width="9.13"/>
    <col collapsed="false" customWidth="true" hidden="false" outlineLevel="0" max="513" min="513" style="295" width="4.43"/>
    <col collapsed="false" customWidth="true" hidden="false" outlineLevel="0" max="514" min="514" style="295" width="11.57"/>
    <col collapsed="false" customWidth="true" hidden="false" outlineLevel="0" max="515" min="515" style="295" width="40.42"/>
    <col collapsed="false" customWidth="true" hidden="false" outlineLevel="0" max="516" min="516" style="295" width="5.57"/>
    <col collapsed="false" customWidth="true" hidden="false" outlineLevel="0" max="517" min="517" style="295" width="8.57"/>
    <col collapsed="false" customWidth="true" hidden="false" outlineLevel="0" max="518" min="518" style="295" width="9.85"/>
    <col collapsed="false" customWidth="true" hidden="false" outlineLevel="0" max="519" min="519" style="295" width="13.86"/>
    <col collapsed="false" customWidth="false" hidden="false" outlineLevel="0" max="523" min="520" style="295" width="9.13"/>
    <col collapsed="false" customWidth="true" hidden="false" outlineLevel="0" max="524" min="524" style="295" width="75.41"/>
    <col collapsed="false" customWidth="true" hidden="false" outlineLevel="0" max="525" min="525" style="295" width="45.3"/>
    <col collapsed="false" customWidth="false" hidden="false" outlineLevel="0" max="768" min="526" style="295" width="9.13"/>
    <col collapsed="false" customWidth="true" hidden="false" outlineLevel="0" max="769" min="769" style="295" width="4.43"/>
    <col collapsed="false" customWidth="true" hidden="false" outlineLevel="0" max="770" min="770" style="295" width="11.57"/>
    <col collapsed="false" customWidth="true" hidden="false" outlineLevel="0" max="771" min="771" style="295" width="40.42"/>
    <col collapsed="false" customWidth="true" hidden="false" outlineLevel="0" max="772" min="772" style="295" width="5.57"/>
    <col collapsed="false" customWidth="true" hidden="false" outlineLevel="0" max="773" min="773" style="295" width="8.57"/>
    <col collapsed="false" customWidth="true" hidden="false" outlineLevel="0" max="774" min="774" style="295" width="9.85"/>
    <col collapsed="false" customWidth="true" hidden="false" outlineLevel="0" max="775" min="775" style="295" width="13.86"/>
    <col collapsed="false" customWidth="false" hidden="false" outlineLevel="0" max="779" min="776" style="295" width="9.13"/>
    <col collapsed="false" customWidth="true" hidden="false" outlineLevel="0" max="780" min="780" style="295" width="75.41"/>
    <col collapsed="false" customWidth="true" hidden="false" outlineLevel="0" max="781" min="781" style="295" width="45.3"/>
    <col collapsed="false" customWidth="false" hidden="false" outlineLevel="0" max="1024" min="782" style="295" width="9.13"/>
  </cols>
  <sheetData>
    <row r="1" customFormat="false" ht="12.75" hidden="false" customHeight="false" outlineLevel="0" collapsed="false">
      <c r="A1" s="4" t="s">
        <v>402</v>
      </c>
      <c r="B1" s="5"/>
      <c r="C1" s="6"/>
      <c r="D1" s="8" t="s">
        <v>403</v>
      </c>
      <c r="E1" s="357"/>
      <c r="F1" s="358"/>
      <c r="G1" s="359" t="s">
        <v>404</v>
      </c>
      <c r="I1" s="360"/>
    </row>
    <row r="2" customFormat="false" ht="15" hidden="false" customHeight="false" outlineLevel="0" collapsed="false">
      <c r="A2" s="298" t="s">
        <v>3</v>
      </c>
      <c r="B2" s="20"/>
      <c r="C2" s="21"/>
      <c r="D2" s="23" t="s">
        <v>405</v>
      </c>
      <c r="E2" s="361"/>
      <c r="F2" s="362"/>
      <c r="G2" s="363"/>
      <c r="I2" s="360"/>
    </row>
    <row r="3" customFormat="false" ht="12.75" hidden="false" customHeight="false" outlineLevel="0" collapsed="false">
      <c r="A3" s="300" t="s">
        <v>274</v>
      </c>
      <c r="B3" s="301" t="s">
        <v>275</v>
      </c>
      <c r="C3" s="301" t="s">
        <v>276</v>
      </c>
      <c r="D3" s="301" t="s">
        <v>8</v>
      </c>
      <c r="E3" s="301" t="s">
        <v>277</v>
      </c>
      <c r="F3" s="301" t="s">
        <v>278</v>
      </c>
      <c r="G3" s="302" t="s">
        <v>279</v>
      </c>
      <c r="I3" s="360"/>
    </row>
    <row r="4" customFormat="false" ht="15" hidden="false" customHeight="false" outlineLevel="0" collapsed="false">
      <c r="A4" s="303"/>
      <c r="B4" s="304"/>
      <c r="C4" s="305" t="s">
        <v>406</v>
      </c>
      <c r="D4" s="306"/>
      <c r="E4" s="364"/>
      <c r="F4" s="306"/>
      <c r="G4" s="306"/>
      <c r="I4" s="360"/>
    </row>
    <row r="5" customFormat="false" ht="12.75" hidden="false" customHeight="false" outlineLevel="0" collapsed="false">
      <c r="A5" s="365" t="s">
        <v>281</v>
      </c>
      <c r="B5" s="366" t="s">
        <v>18</v>
      </c>
      <c r="C5" s="367" t="s">
        <v>56</v>
      </c>
      <c r="D5" s="368"/>
      <c r="E5" s="369"/>
      <c r="F5" s="369"/>
      <c r="G5" s="370"/>
      <c r="O5" s="314" t="n">
        <v>1</v>
      </c>
    </row>
    <row r="6" customFormat="false" ht="12.75" hidden="false" customHeight="false" outlineLevel="0" collapsed="false">
      <c r="A6" s="371" t="n">
        <v>1</v>
      </c>
      <c r="B6" s="372" t="s">
        <v>407</v>
      </c>
      <c r="C6" s="373" t="s">
        <v>408</v>
      </c>
      <c r="D6" s="374" t="s">
        <v>90</v>
      </c>
      <c r="E6" s="375" t="n">
        <v>31.108</v>
      </c>
      <c r="F6" s="375" t="n">
        <v>180</v>
      </c>
      <c r="G6" s="376" t="n">
        <f aca="false">E6*F6</f>
        <v>5599.44</v>
      </c>
      <c r="O6" s="314" t="n">
        <v>2</v>
      </c>
      <c r="AA6" s="295" t="n">
        <v>1</v>
      </c>
      <c r="AB6" s="295" t="n">
        <v>1</v>
      </c>
      <c r="AC6" s="295" t="n">
        <v>1</v>
      </c>
      <c r="AZ6" s="295" t="n">
        <v>1</v>
      </c>
      <c r="BA6" s="295" t="n">
        <f aca="false">IF(AZ6=1,G6,0)</f>
        <v>5599.44</v>
      </c>
      <c r="BB6" s="295" t="n">
        <f aca="false">IF(AZ6=2,G6,0)</f>
        <v>0</v>
      </c>
      <c r="BC6" s="295" t="n">
        <f aca="false">IF(AZ6=3,G6,0)</f>
        <v>0</v>
      </c>
      <c r="BD6" s="295" t="n">
        <f aca="false">IF(AZ6=4,G6,0)</f>
        <v>0</v>
      </c>
      <c r="BE6" s="295" t="n">
        <f aca="false">IF(AZ6=5,G6,0)</f>
        <v>0</v>
      </c>
      <c r="CA6" s="314" t="n">
        <v>1</v>
      </c>
      <c r="CB6" s="314" t="n">
        <v>1</v>
      </c>
      <c r="CZ6" s="295" t="n">
        <v>0</v>
      </c>
    </row>
    <row r="7" customFormat="false" ht="12.75" hidden="false" customHeight="true" outlineLevel="0" collapsed="false">
      <c r="A7" s="377"/>
      <c r="B7" s="378"/>
      <c r="C7" s="379" t="s">
        <v>409</v>
      </c>
      <c r="D7" s="379"/>
      <c r="E7" s="380" t="n">
        <v>31.108</v>
      </c>
      <c r="F7" s="381"/>
      <c r="G7" s="382"/>
      <c r="M7" s="383" t="s">
        <v>410</v>
      </c>
      <c r="O7" s="314"/>
    </row>
    <row r="8" customFormat="false" ht="12.75" hidden="false" customHeight="false" outlineLevel="0" collapsed="false">
      <c r="A8" s="371" t="n">
        <v>2</v>
      </c>
      <c r="B8" s="372" t="s">
        <v>411</v>
      </c>
      <c r="C8" s="373" t="s">
        <v>412</v>
      </c>
      <c r="D8" s="374" t="s">
        <v>90</v>
      </c>
      <c r="E8" s="375" t="n">
        <v>31.11</v>
      </c>
      <c r="F8" s="375" t="n">
        <v>40</v>
      </c>
      <c r="G8" s="376" t="n">
        <f aca="false">E8*F8</f>
        <v>1244.4</v>
      </c>
      <c r="O8" s="314" t="n">
        <v>2</v>
      </c>
      <c r="AA8" s="295" t="n">
        <v>1</v>
      </c>
      <c r="AB8" s="295" t="n">
        <v>1</v>
      </c>
      <c r="AC8" s="295" t="n">
        <v>1</v>
      </c>
      <c r="AZ8" s="295" t="n">
        <v>1</v>
      </c>
      <c r="BA8" s="295" t="n">
        <f aca="false">IF(AZ8=1,G8,0)</f>
        <v>1244.4</v>
      </c>
      <c r="BB8" s="295" t="n">
        <f aca="false">IF(AZ8=2,G8,0)</f>
        <v>0</v>
      </c>
      <c r="BC8" s="295" t="n">
        <f aca="false">IF(AZ8=3,G8,0)</f>
        <v>0</v>
      </c>
      <c r="BD8" s="295" t="n">
        <f aca="false">IF(AZ8=4,G8,0)</f>
        <v>0</v>
      </c>
      <c r="BE8" s="295" t="n">
        <f aca="false">IF(AZ8=5,G8,0)</f>
        <v>0</v>
      </c>
      <c r="CA8" s="314" t="n">
        <v>1</v>
      </c>
      <c r="CB8" s="314" t="n">
        <v>1</v>
      </c>
      <c r="CZ8" s="295" t="n">
        <v>0</v>
      </c>
    </row>
    <row r="9" customFormat="false" ht="12.75" hidden="false" customHeight="false" outlineLevel="0" collapsed="false">
      <c r="A9" s="371" t="n">
        <v>3</v>
      </c>
      <c r="B9" s="372" t="s">
        <v>413</v>
      </c>
      <c r="C9" s="373" t="s">
        <v>414</v>
      </c>
      <c r="D9" s="374" t="s">
        <v>90</v>
      </c>
      <c r="E9" s="375" t="n">
        <v>255.7173</v>
      </c>
      <c r="F9" s="375" t="n">
        <v>250</v>
      </c>
      <c r="G9" s="376" t="n">
        <f aca="false">E9*F9</f>
        <v>63929.325</v>
      </c>
      <c r="O9" s="314" t="n">
        <v>2</v>
      </c>
      <c r="AA9" s="295" t="n">
        <v>1</v>
      </c>
      <c r="AB9" s="295" t="n">
        <v>1</v>
      </c>
      <c r="AC9" s="295" t="n">
        <v>1</v>
      </c>
      <c r="AZ9" s="295" t="n">
        <v>1</v>
      </c>
      <c r="BA9" s="295" t="n">
        <f aca="false">IF(AZ9=1,G9,0)</f>
        <v>63929.325</v>
      </c>
      <c r="BB9" s="295" t="n">
        <f aca="false">IF(AZ9=2,G9,0)</f>
        <v>0</v>
      </c>
      <c r="BC9" s="295" t="n">
        <f aca="false">IF(AZ9=3,G9,0)</f>
        <v>0</v>
      </c>
      <c r="BD9" s="295" t="n">
        <f aca="false">IF(AZ9=4,G9,0)</f>
        <v>0</v>
      </c>
      <c r="BE9" s="295" t="n">
        <f aca="false">IF(AZ9=5,G9,0)</f>
        <v>0</v>
      </c>
      <c r="CA9" s="314" t="n">
        <v>1</v>
      </c>
      <c r="CB9" s="314" t="n">
        <v>1</v>
      </c>
      <c r="CZ9" s="295" t="n">
        <v>0</v>
      </c>
    </row>
    <row r="10" customFormat="false" ht="12.75" hidden="false" customHeight="true" outlineLevel="0" collapsed="false">
      <c r="A10" s="377"/>
      <c r="B10" s="378"/>
      <c r="C10" s="379" t="s">
        <v>415</v>
      </c>
      <c r="D10" s="379"/>
      <c r="E10" s="380" t="n">
        <v>0</v>
      </c>
      <c r="F10" s="381"/>
      <c r="G10" s="382"/>
      <c r="M10" s="383" t="s">
        <v>415</v>
      </c>
      <c r="O10" s="314"/>
    </row>
    <row r="11" customFormat="false" ht="12.75" hidden="false" customHeight="true" outlineLevel="0" collapsed="false">
      <c r="A11" s="377"/>
      <c r="B11" s="378"/>
      <c r="C11" s="379" t="s">
        <v>416</v>
      </c>
      <c r="D11" s="379"/>
      <c r="E11" s="380" t="n">
        <v>0</v>
      </c>
      <c r="F11" s="381"/>
      <c r="G11" s="382"/>
      <c r="M11" s="383" t="s">
        <v>416</v>
      </c>
      <c r="O11" s="314"/>
    </row>
    <row r="12" customFormat="false" ht="12.75" hidden="false" customHeight="true" outlineLevel="0" collapsed="false">
      <c r="A12" s="377"/>
      <c r="B12" s="378"/>
      <c r="C12" s="379" t="s">
        <v>417</v>
      </c>
      <c r="D12" s="379"/>
      <c r="E12" s="380" t="n">
        <v>0</v>
      </c>
      <c r="F12" s="381"/>
      <c r="G12" s="382"/>
      <c r="M12" s="383" t="s">
        <v>418</v>
      </c>
      <c r="O12" s="314"/>
    </row>
    <row r="13" customFormat="false" ht="12.75" hidden="false" customHeight="true" outlineLevel="0" collapsed="false">
      <c r="A13" s="377"/>
      <c r="B13" s="378"/>
      <c r="C13" s="379" t="s">
        <v>419</v>
      </c>
      <c r="D13" s="379"/>
      <c r="E13" s="380" t="n">
        <v>73.6108</v>
      </c>
      <c r="F13" s="381"/>
      <c r="G13" s="382"/>
      <c r="M13" s="383" t="s">
        <v>420</v>
      </c>
      <c r="O13" s="314"/>
    </row>
    <row r="14" customFormat="false" ht="12.75" hidden="false" customHeight="true" outlineLevel="0" collapsed="false">
      <c r="A14" s="377"/>
      <c r="B14" s="378"/>
      <c r="C14" s="379" t="s">
        <v>421</v>
      </c>
      <c r="D14" s="379"/>
      <c r="E14" s="380" t="n">
        <v>37.8972</v>
      </c>
      <c r="F14" s="381"/>
      <c r="G14" s="382"/>
      <c r="M14" s="383" t="s">
        <v>422</v>
      </c>
      <c r="O14" s="314"/>
    </row>
    <row r="15" customFormat="false" ht="12.75" hidden="false" customHeight="true" outlineLevel="0" collapsed="false">
      <c r="A15" s="377"/>
      <c r="B15" s="378"/>
      <c r="C15" s="379" t="s">
        <v>423</v>
      </c>
      <c r="D15" s="379"/>
      <c r="E15" s="380" t="n">
        <v>0</v>
      </c>
      <c r="F15" s="381"/>
      <c r="G15" s="382"/>
      <c r="M15" s="383" t="s">
        <v>424</v>
      </c>
      <c r="O15" s="314"/>
    </row>
    <row r="16" customFormat="false" ht="12.75" hidden="false" customHeight="true" outlineLevel="0" collapsed="false">
      <c r="A16" s="377"/>
      <c r="B16" s="378"/>
      <c r="C16" s="379" t="s">
        <v>425</v>
      </c>
      <c r="D16" s="379"/>
      <c r="E16" s="380" t="n">
        <v>36.8468</v>
      </c>
      <c r="F16" s="381"/>
      <c r="G16" s="382"/>
      <c r="M16" s="383" t="s">
        <v>426</v>
      </c>
      <c r="O16" s="314"/>
    </row>
    <row r="17" customFormat="false" ht="12.75" hidden="false" customHeight="true" outlineLevel="0" collapsed="false">
      <c r="A17" s="377"/>
      <c r="B17" s="378"/>
      <c r="C17" s="379" t="s">
        <v>427</v>
      </c>
      <c r="D17" s="379"/>
      <c r="E17" s="380" t="n">
        <v>0</v>
      </c>
      <c r="F17" s="381"/>
      <c r="G17" s="382"/>
      <c r="M17" s="383" t="s">
        <v>428</v>
      </c>
      <c r="O17" s="314"/>
    </row>
    <row r="18" customFormat="false" ht="12.75" hidden="false" customHeight="true" outlineLevel="0" collapsed="false">
      <c r="A18" s="377"/>
      <c r="B18" s="378"/>
      <c r="C18" s="379" t="s">
        <v>429</v>
      </c>
      <c r="D18" s="379"/>
      <c r="E18" s="380" t="n">
        <v>0.882</v>
      </c>
      <c r="F18" s="381"/>
      <c r="G18" s="382"/>
      <c r="M18" s="383" t="s">
        <v>430</v>
      </c>
      <c r="O18" s="314"/>
    </row>
    <row r="19" customFormat="false" ht="12.75" hidden="false" customHeight="true" outlineLevel="0" collapsed="false">
      <c r="A19" s="377"/>
      <c r="B19" s="378"/>
      <c r="C19" s="379" t="s">
        <v>431</v>
      </c>
      <c r="D19" s="379"/>
      <c r="E19" s="380" t="n">
        <v>1.11</v>
      </c>
      <c r="F19" s="381"/>
      <c r="G19" s="382"/>
      <c r="M19" s="383" t="s">
        <v>432</v>
      </c>
      <c r="O19" s="314"/>
    </row>
    <row r="20" customFormat="false" ht="12.75" hidden="false" customHeight="true" outlineLevel="0" collapsed="false">
      <c r="A20" s="377"/>
      <c r="B20" s="378"/>
      <c r="C20" s="379" t="s">
        <v>433</v>
      </c>
      <c r="D20" s="379"/>
      <c r="E20" s="380" t="n">
        <v>1.932</v>
      </c>
      <c r="F20" s="381"/>
      <c r="G20" s="382"/>
      <c r="M20" s="383" t="s">
        <v>434</v>
      </c>
      <c r="O20" s="314"/>
    </row>
    <row r="21" customFormat="false" ht="12.75" hidden="false" customHeight="true" outlineLevel="0" collapsed="false">
      <c r="A21" s="377"/>
      <c r="B21" s="378"/>
      <c r="C21" s="379" t="s">
        <v>435</v>
      </c>
      <c r="D21" s="379"/>
      <c r="E21" s="380" t="n">
        <v>1.086</v>
      </c>
      <c r="F21" s="381"/>
      <c r="G21" s="382"/>
      <c r="M21" s="383" t="s">
        <v>436</v>
      </c>
      <c r="O21" s="314"/>
    </row>
    <row r="22" customFormat="false" ht="12.75" hidden="false" customHeight="true" outlineLevel="0" collapsed="false">
      <c r="A22" s="377"/>
      <c r="B22" s="378"/>
      <c r="C22" s="379" t="s">
        <v>437</v>
      </c>
      <c r="D22" s="379"/>
      <c r="E22" s="380" t="n">
        <v>6.08</v>
      </c>
      <c r="F22" s="381"/>
      <c r="G22" s="382"/>
      <c r="M22" s="383" t="s">
        <v>438</v>
      </c>
      <c r="O22" s="314"/>
    </row>
    <row r="23" customFormat="false" ht="12.75" hidden="false" customHeight="true" outlineLevel="0" collapsed="false">
      <c r="A23" s="377"/>
      <c r="B23" s="378"/>
      <c r="C23" s="379" t="s">
        <v>439</v>
      </c>
      <c r="D23" s="379"/>
      <c r="E23" s="380" t="n">
        <v>0</v>
      </c>
      <c r="F23" s="381"/>
      <c r="G23" s="382"/>
      <c r="M23" s="383" t="s">
        <v>440</v>
      </c>
      <c r="O23" s="314"/>
    </row>
    <row r="24" customFormat="false" ht="12.75" hidden="false" customHeight="true" outlineLevel="0" collapsed="false">
      <c r="A24" s="377"/>
      <c r="B24" s="378"/>
      <c r="C24" s="379" t="s">
        <v>441</v>
      </c>
      <c r="D24" s="379"/>
      <c r="E24" s="380" t="n">
        <v>51.52</v>
      </c>
      <c r="F24" s="381"/>
      <c r="G24" s="382"/>
      <c r="M24" s="383" t="s">
        <v>442</v>
      </c>
      <c r="O24" s="314"/>
    </row>
    <row r="25" customFormat="false" ht="12.75" hidden="false" customHeight="true" outlineLevel="0" collapsed="false">
      <c r="A25" s="377"/>
      <c r="B25" s="378"/>
      <c r="C25" s="379" t="s">
        <v>443</v>
      </c>
      <c r="D25" s="379"/>
      <c r="E25" s="380" t="n">
        <v>0</v>
      </c>
      <c r="F25" s="381"/>
      <c r="G25" s="382"/>
      <c r="M25" s="383" t="s">
        <v>444</v>
      </c>
      <c r="O25" s="314"/>
    </row>
    <row r="26" customFormat="false" ht="12.75" hidden="false" customHeight="true" outlineLevel="0" collapsed="false">
      <c r="A26" s="377"/>
      <c r="B26" s="378"/>
      <c r="C26" s="379" t="s">
        <v>445</v>
      </c>
      <c r="D26" s="379"/>
      <c r="E26" s="380" t="n">
        <v>0.72</v>
      </c>
      <c r="F26" s="381"/>
      <c r="G26" s="382"/>
      <c r="M26" s="383" t="s">
        <v>446</v>
      </c>
      <c r="O26" s="314"/>
    </row>
    <row r="27" customFormat="false" ht="12.75" hidden="false" customHeight="true" outlineLevel="0" collapsed="false">
      <c r="A27" s="377"/>
      <c r="B27" s="378"/>
      <c r="C27" s="379" t="s">
        <v>447</v>
      </c>
      <c r="D27" s="379"/>
      <c r="E27" s="380" t="n">
        <v>1.6</v>
      </c>
      <c r="F27" s="381"/>
      <c r="G27" s="382"/>
      <c r="M27" s="383" t="s">
        <v>448</v>
      </c>
      <c r="O27" s="314"/>
    </row>
    <row r="28" customFormat="false" ht="12.75" hidden="false" customHeight="true" outlineLevel="0" collapsed="false">
      <c r="A28" s="377"/>
      <c r="B28" s="378"/>
      <c r="C28" s="384" t="s">
        <v>449</v>
      </c>
      <c r="D28" s="384"/>
      <c r="E28" s="385" t="n">
        <v>213.2848</v>
      </c>
      <c r="F28" s="381"/>
      <c r="G28" s="382"/>
      <c r="M28" s="383" t="s">
        <v>450</v>
      </c>
      <c r="O28" s="314"/>
    </row>
    <row r="29" customFormat="false" ht="12.75" hidden="false" customHeight="true" outlineLevel="0" collapsed="false">
      <c r="A29" s="377"/>
      <c r="B29" s="378"/>
      <c r="C29" s="386" t="s">
        <v>451</v>
      </c>
      <c r="D29" s="386"/>
      <c r="E29" s="387" t="n">
        <v>0</v>
      </c>
      <c r="F29" s="381"/>
      <c r="G29" s="382"/>
      <c r="M29" s="383" t="s">
        <v>452</v>
      </c>
      <c r="O29" s="314"/>
    </row>
    <row r="30" customFormat="false" ht="12.75" hidden="false" customHeight="true" outlineLevel="0" collapsed="false">
      <c r="A30" s="377"/>
      <c r="B30" s="378"/>
      <c r="C30" s="386" t="s">
        <v>453</v>
      </c>
      <c r="D30" s="386"/>
      <c r="E30" s="387" t="n">
        <v>4.69</v>
      </c>
      <c r="F30" s="381"/>
      <c r="G30" s="382"/>
      <c r="M30" s="383" t="s">
        <v>454</v>
      </c>
      <c r="O30" s="314"/>
    </row>
    <row r="31" customFormat="false" ht="12.75" hidden="false" customHeight="true" outlineLevel="0" collapsed="false">
      <c r="A31" s="377"/>
      <c r="B31" s="378"/>
      <c r="C31" s="386" t="s">
        <v>455</v>
      </c>
      <c r="D31" s="386"/>
      <c r="E31" s="387" t="n">
        <v>4.69</v>
      </c>
      <c r="F31" s="381"/>
      <c r="G31" s="382"/>
      <c r="M31" s="383" t="s">
        <v>456</v>
      </c>
      <c r="O31" s="314"/>
    </row>
    <row r="32" customFormat="false" ht="12.75" hidden="false" customHeight="true" outlineLevel="0" collapsed="false">
      <c r="A32" s="377"/>
      <c r="B32" s="378"/>
      <c r="C32" s="379" t="s">
        <v>457</v>
      </c>
      <c r="D32" s="379"/>
      <c r="E32" s="380" t="n">
        <v>10.5525</v>
      </c>
      <c r="F32" s="381"/>
      <c r="G32" s="382"/>
      <c r="M32" s="383" t="s">
        <v>458</v>
      </c>
      <c r="O32" s="314"/>
    </row>
    <row r="33" customFormat="false" ht="12.75" hidden="false" customHeight="true" outlineLevel="0" collapsed="false">
      <c r="A33" s="377"/>
      <c r="B33" s="378"/>
      <c r="C33" s="379" t="s">
        <v>459</v>
      </c>
      <c r="D33" s="379"/>
      <c r="E33" s="380" t="n">
        <v>7.92</v>
      </c>
      <c r="F33" s="381"/>
      <c r="G33" s="382"/>
      <c r="M33" s="383" t="s">
        <v>460</v>
      </c>
      <c r="O33" s="314"/>
    </row>
    <row r="34" customFormat="false" ht="12.75" hidden="false" customHeight="true" outlineLevel="0" collapsed="false">
      <c r="A34" s="377"/>
      <c r="B34" s="378"/>
      <c r="C34" s="379" t="s">
        <v>461</v>
      </c>
      <c r="D34" s="379"/>
      <c r="E34" s="380" t="n">
        <v>7.92</v>
      </c>
      <c r="F34" s="381"/>
      <c r="G34" s="382"/>
      <c r="M34" s="383" t="s">
        <v>462</v>
      </c>
      <c r="O34" s="314"/>
    </row>
    <row r="35" customFormat="false" ht="12.75" hidden="false" customHeight="true" outlineLevel="0" collapsed="false">
      <c r="A35" s="377"/>
      <c r="B35" s="378"/>
      <c r="C35" s="379" t="s">
        <v>463</v>
      </c>
      <c r="D35" s="379"/>
      <c r="E35" s="380" t="n">
        <v>8</v>
      </c>
      <c r="F35" s="381"/>
      <c r="G35" s="382"/>
      <c r="M35" s="383" t="s">
        <v>464</v>
      </c>
      <c r="O35" s="314"/>
    </row>
    <row r="36" customFormat="false" ht="12.75" hidden="false" customHeight="true" outlineLevel="0" collapsed="false">
      <c r="A36" s="377"/>
      <c r="B36" s="378"/>
      <c r="C36" s="384" t="s">
        <v>449</v>
      </c>
      <c r="D36" s="384"/>
      <c r="E36" s="385" t="n">
        <v>34.3925</v>
      </c>
      <c r="F36" s="381"/>
      <c r="G36" s="382"/>
      <c r="M36" s="383" t="s">
        <v>465</v>
      </c>
      <c r="O36" s="314"/>
    </row>
    <row r="37" customFormat="false" ht="12.75" hidden="false" customHeight="true" outlineLevel="0" collapsed="false">
      <c r="A37" s="377"/>
      <c r="B37" s="378"/>
      <c r="C37" s="379" t="s">
        <v>466</v>
      </c>
      <c r="D37" s="379"/>
      <c r="E37" s="380" t="n">
        <v>3.12</v>
      </c>
      <c r="F37" s="381"/>
      <c r="G37" s="382"/>
      <c r="M37" s="383" t="s">
        <v>467</v>
      </c>
      <c r="O37" s="314"/>
    </row>
    <row r="38" customFormat="false" ht="12.75" hidden="false" customHeight="true" outlineLevel="0" collapsed="false">
      <c r="A38" s="377"/>
      <c r="B38" s="378"/>
      <c r="C38" s="379" t="s">
        <v>468</v>
      </c>
      <c r="D38" s="379"/>
      <c r="E38" s="380" t="n">
        <v>4.4</v>
      </c>
      <c r="F38" s="381"/>
      <c r="G38" s="382"/>
      <c r="M38" s="383" t="s">
        <v>469</v>
      </c>
      <c r="O38" s="314"/>
    </row>
    <row r="39" customFormat="false" ht="12.75" hidden="false" customHeight="true" outlineLevel="0" collapsed="false">
      <c r="A39" s="377"/>
      <c r="B39" s="378"/>
      <c r="C39" s="379" t="s">
        <v>470</v>
      </c>
      <c r="D39" s="379"/>
      <c r="E39" s="380" t="n">
        <v>0.52</v>
      </c>
      <c r="F39" s="381"/>
      <c r="G39" s="382"/>
      <c r="M39" s="383" t="s">
        <v>471</v>
      </c>
      <c r="O39" s="314"/>
    </row>
    <row r="40" customFormat="false" ht="12.75" hidden="false" customHeight="true" outlineLevel="0" collapsed="false">
      <c r="A40" s="377"/>
      <c r="B40" s="378"/>
      <c r="C40" s="384" t="s">
        <v>449</v>
      </c>
      <c r="D40" s="384"/>
      <c r="E40" s="385" t="n">
        <v>8.04</v>
      </c>
      <c r="F40" s="381"/>
      <c r="G40" s="382"/>
      <c r="M40" s="383" t="s">
        <v>472</v>
      </c>
      <c r="O40" s="314"/>
    </row>
    <row r="41" customFormat="false" ht="12.75" hidden="false" customHeight="true" outlineLevel="0" collapsed="false">
      <c r="A41" s="371" t="n">
        <v>4</v>
      </c>
      <c r="B41" s="372" t="s">
        <v>473</v>
      </c>
      <c r="C41" s="373" t="s">
        <v>474</v>
      </c>
      <c r="D41" s="374" t="s">
        <v>90</v>
      </c>
      <c r="E41" s="375" t="n">
        <v>255.72</v>
      </c>
      <c r="F41" s="375" t="n">
        <v>40</v>
      </c>
      <c r="G41" s="376" t="n">
        <f aca="false">E41*F41</f>
        <v>10228.8</v>
      </c>
      <c r="M41" s="383" t="s">
        <v>475</v>
      </c>
      <c r="O41" s="314"/>
    </row>
    <row r="42" customFormat="false" ht="12.75" hidden="false" customHeight="true" outlineLevel="0" collapsed="false">
      <c r="A42" s="371" t="n">
        <v>5</v>
      </c>
      <c r="B42" s="372" t="s">
        <v>476</v>
      </c>
      <c r="C42" s="373" t="s">
        <v>477</v>
      </c>
      <c r="D42" s="374" t="s">
        <v>29</v>
      </c>
      <c r="E42" s="375" t="n">
        <v>474.556</v>
      </c>
      <c r="F42" s="375" t="n">
        <v>100</v>
      </c>
      <c r="G42" s="376" t="n">
        <f aca="false">E42*F42</f>
        <v>47455.6</v>
      </c>
      <c r="M42" s="383" t="s">
        <v>478</v>
      </c>
      <c r="O42" s="314"/>
    </row>
    <row r="43" customFormat="false" ht="12.75" hidden="false" customHeight="true" outlineLevel="0" collapsed="false">
      <c r="A43" s="377"/>
      <c r="B43" s="378"/>
      <c r="C43" s="379" t="s">
        <v>479</v>
      </c>
      <c r="D43" s="379"/>
      <c r="E43" s="380" t="n">
        <v>553.3</v>
      </c>
      <c r="F43" s="381"/>
      <c r="G43" s="382"/>
      <c r="M43" s="383" t="s">
        <v>480</v>
      </c>
      <c r="O43" s="314"/>
    </row>
    <row r="44" customFormat="false" ht="12.75" hidden="false" customHeight="true" outlineLevel="0" collapsed="false">
      <c r="A44" s="377"/>
      <c r="B44" s="378"/>
      <c r="C44" s="379" t="s">
        <v>481</v>
      </c>
      <c r="D44" s="379"/>
      <c r="E44" s="380" t="n">
        <v>20.636</v>
      </c>
      <c r="F44" s="381"/>
      <c r="G44" s="382"/>
      <c r="M44" s="383" t="s">
        <v>482</v>
      </c>
      <c r="O44" s="314"/>
    </row>
    <row r="45" customFormat="false" ht="12.75" hidden="false" customHeight="true" outlineLevel="0" collapsed="false">
      <c r="A45" s="377"/>
      <c r="B45" s="378"/>
      <c r="C45" s="379" t="s">
        <v>483</v>
      </c>
      <c r="D45" s="379"/>
      <c r="E45" s="380" t="n">
        <v>-136.5</v>
      </c>
      <c r="F45" s="381"/>
      <c r="G45" s="382"/>
      <c r="M45" s="383" t="s">
        <v>484</v>
      </c>
      <c r="O45" s="314"/>
    </row>
    <row r="46" customFormat="false" ht="12.75" hidden="false" customHeight="true" outlineLevel="0" collapsed="false">
      <c r="A46" s="377"/>
      <c r="B46" s="378"/>
      <c r="C46" s="379" t="s">
        <v>485</v>
      </c>
      <c r="D46" s="379"/>
      <c r="E46" s="380" t="n">
        <v>37.12</v>
      </c>
      <c r="F46" s="381"/>
      <c r="G46" s="382"/>
      <c r="M46" s="383" t="s">
        <v>486</v>
      </c>
      <c r="O46" s="314"/>
    </row>
    <row r="47" customFormat="false" ht="12.75" hidden="false" customHeight="true" outlineLevel="0" collapsed="false">
      <c r="A47" s="371" t="n">
        <v>6</v>
      </c>
      <c r="B47" s="372" t="s">
        <v>487</v>
      </c>
      <c r="C47" s="373" t="s">
        <v>488</v>
      </c>
      <c r="D47" s="374" t="s">
        <v>29</v>
      </c>
      <c r="E47" s="375" t="n">
        <v>474.56</v>
      </c>
      <c r="F47" s="375" t="n">
        <v>50</v>
      </c>
      <c r="G47" s="376" t="n">
        <f aca="false">E47*F47</f>
        <v>23728</v>
      </c>
      <c r="M47" s="383" t="s">
        <v>489</v>
      </c>
      <c r="O47" s="314"/>
    </row>
    <row r="48" customFormat="false" ht="12.75" hidden="false" customHeight="true" outlineLevel="0" collapsed="false">
      <c r="A48" s="371" t="n">
        <v>7</v>
      </c>
      <c r="B48" s="372" t="s">
        <v>490</v>
      </c>
      <c r="C48" s="373" t="s">
        <v>491</v>
      </c>
      <c r="D48" s="374" t="s">
        <v>90</v>
      </c>
      <c r="E48" s="375" t="n">
        <v>86.049</v>
      </c>
      <c r="F48" s="375" t="n">
        <v>40</v>
      </c>
      <c r="G48" s="376" t="n">
        <f aca="false">E48*F48</f>
        <v>3441.96</v>
      </c>
      <c r="M48" s="383" t="s">
        <v>492</v>
      </c>
      <c r="O48" s="314"/>
    </row>
    <row r="49" customFormat="false" ht="12.75" hidden="false" customHeight="true" outlineLevel="0" collapsed="false">
      <c r="A49" s="377"/>
      <c r="B49" s="378"/>
      <c r="C49" s="379" t="s">
        <v>493</v>
      </c>
      <c r="D49" s="379"/>
      <c r="E49" s="380" t="n">
        <v>86.049</v>
      </c>
      <c r="F49" s="381"/>
      <c r="G49" s="382"/>
      <c r="M49" s="383" t="s">
        <v>494</v>
      </c>
      <c r="O49" s="314"/>
    </row>
    <row r="50" customFormat="false" ht="12.75" hidden="false" customHeight="true" outlineLevel="0" collapsed="false">
      <c r="A50" s="371" t="n">
        <v>8</v>
      </c>
      <c r="B50" s="372" t="s">
        <v>495</v>
      </c>
      <c r="C50" s="373" t="s">
        <v>496</v>
      </c>
      <c r="D50" s="374" t="s">
        <v>90</v>
      </c>
      <c r="E50" s="375" t="n">
        <f aca="false">E51</f>
        <v>151.8</v>
      </c>
      <c r="F50" s="375" t="n">
        <v>40</v>
      </c>
      <c r="G50" s="376" t="n">
        <f aca="false">E50*F50</f>
        <v>6072</v>
      </c>
      <c r="M50" s="383" t="s">
        <v>497</v>
      </c>
      <c r="O50" s="314"/>
    </row>
    <row r="51" customFormat="false" ht="12.75" hidden="false" customHeight="true" outlineLevel="0" collapsed="false">
      <c r="A51" s="377"/>
      <c r="B51" s="378"/>
      <c r="C51" s="379" t="s">
        <v>498</v>
      </c>
      <c r="D51" s="379"/>
      <c r="E51" s="380" t="n">
        <v>151.8</v>
      </c>
      <c r="F51" s="381"/>
      <c r="G51" s="382"/>
      <c r="M51" s="383" t="s">
        <v>499</v>
      </c>
      <c r="O51" s="314"/>
    </row>
    <row r="52" customFormat="false" ht="12.75" hidden="false" customHeight="true" outlineLevel="0" collapsed="false">
      <c r="A52" s="371" t="n">
        <v>9</v>
      </c>
      <c r="B52" s="372" t="s">
        <v>500</v>
      </c>
      <c r="C52" s="373" t="s">
        <v>501</v>
      </c>
      <c r="D52" s="374" t="s">
        <v>90</v>
      </c>
      <c r="E52" s="375" t="n">
        <v>135.03</v>
      </c>
      <c r="F52" s="375" t="n">
        <v>127</v>
      </c>
      <c r="G52" s="376" t="n">
        <f aca="false">E52*F52</f>
        <v>17148.81</v>
      </c>
      <c r="M52" s="383" t="s">
        <v>502</v>
      </c>
      <c r="O52" s="314"/>
    </row>
    <row r="53" customFormat="false" ht="12.75" hidden="false" customHeight="true" outlineLevel="0" collapsed="false">
      <c r="A53" s="377"/>
      <c r="B53" s="378"/>
      <c r="C53" s="379" t="s">
        <v>503</v>
      </c>
      <c r="D53" s="379"/>
      <c r="E53" s="380" t="n">
        <v>135.03</v>
      </c>
      <c r="F53" s="381"/>
      <c r="G53" s="382"/>
      <c r="M53" s="383" t="s">
        <v>504</v>
      </c>
      <c r="O53" s="314"/>
    </row>
    <row r="54" customFormat="false" ht="12.75" hidden="false" customHeight="true" outlineLevel="0" collapsed="false">
      <c r="A54" s="371" t="n">
        <v>10</v>
      </c>
      <c r="B54" s="372" t="s">
        <v>505</v>
      </c>
      <c r="C54" s="373" t="s">
        <v>506</v>
      </c>
      <c r="D54" s="374" t="s">
        <v>90</v>
      </c>
      <c r="E54" s="375" t="n">
        <f aca="false">E55</f>
        <v>675.15</v>
      </c>
      <c r="F54" s="375" t="n">
        <v>12.7</v>
      </c>
      <c r="G54" s="376" t="n">
        <f aca="false">E54*F54</f>
        <v>8574.405</v>
      </c>
      <c r="M54" s="383" t="s">
        <v>507</v>
      </c>
      <c r="O54" s="314"/>
    </row>
    <row r="55" customFormat="false" ht="12.75" hidden="false" customHeight="true" outlineLevel="0" collapsed="false">
      <c r="A55" s="377"/>
      <c r="B55" s="378"/>
      <c r="C55" s="379" t="s">
        <v>508</v>
      </c>
      <c r="D55" s="379"/>
      <c r="E55" s="380" t="n">
        <f aca="false">E53*5</f>
        <v>675.15</v>
      </c>
      <c r="F55" s="381"/>
      <c r="G55" s="382"/>
      <c r="M55" s="383" t="s">
        <v>509</v>
      </c>
      <c r="O55" s="314"/>
    </row>
    <row r="56" customFormat="false" ht="12.75" hidden="false" customHeight="true" outlineLevel="0" collapsed="false">
      <c r="A56" s="371" t="n">
        <v>11</v>
      </c>
      <c r="B56" s="372" t="s">
        <v>510</v>
      </c>
      <c r="C56" s="373" t="s">
        <v>511</v>
      </c>
      <c r="D56" s="374" t="s">
        <v>90</v>
      </c>
      <c r="E56" s="375" t="n">
        <f aca="false">E57</f>
        <v>151.8023</v>
      </c>
      <c r="F56" s="375" t="n">
        <v>40</v>
      </c>
      <c r="G56" s="376" t="n">
        <f aca="false">E56*F56</f>
        <v>6072.092</v>
      </c>
      <c r="M56" s="383" t="s">
        <v>512</v>
      </c>
      <c r="O56" s="314"/>
    </row>
    <row r="57" customFormat="false" ht="12.75" hidden="false" customHeight="true" outlineLevel="0" collapsed="false">
      <c r="A57" s="377"/>
      <c r="B57" s="378"/>
      <c r="C57" s="379" t="s">
        <v>513</v>
      </c>
      <c r="D57" s="379"/>
      <c r="E57" s="380" t="n">
        <f aca="false">E62</f>
        <v>151.8023</v>
      </c>
      <c r="F57" s="381"/>
      <c r="G57" s="382"/>
      <c r="M57" s="383" t="s">
        <v>514</v>
      </c>
      <c r="O57" s="314"/>
    </row>
    <row r="58" customFormat="false" ht="12.75" hidden="false" customHeight="true" outlineLevel="0" collapsed="false">
      <c r="A58" s="371" t="n">
        <v>12</v>
      </c>
      <c r="B58" s="372" t="s">
        <v>515</v>
      </c>
      <c r="C58" s="373" t="s">
        <v>516</v>
      </c>
      <c r="D58" s="374" t="s">
        <v>90</v>
      </c>
      <c r="E58" s="375" t="n">
        <v>421.86</v>
      </c>
      <c r="F58" s="375" t="n">
        <v>15</v>
      </c>
      <c r="G58" s="376" t="n">
        <f aca="false">E58*F58</f>
        <v>6327.9</v>
      </c>
      <c r="M58" s="383" t="s">
        <v>517</v>
      </c>
      <c r="O58" s="314"/>
    </row>
    <row r="59" customFormat="false" ht="12.75" hidden="false" customHeight="true" outlineLevel="0" collapsed="false">
      <c r="A59" s="377"/>
      <c r="B59" s="378"/>
      <c r="C59" s="379" t="s">
        <v>518</v>
      </c>
      <c r="D59" s="379"/>
      <c r="E59" s="380" t="n">
        <v>286.83</v>
      </c>
      <c r="F59" s="381"/>
      <c r="G59" s="382"/>
      <c r="M59" s="383" t="s">
        <v>519</v>
      </c>
      <c r="O59" s="314"/>
    </row>
    <row r="60" customFormat="false" ht="12.75" hidden="false" customHeight="true" outlineLevel="0" collapsed="false">
      <c r="A60" s="377"/>
      <c r="B60" s="378"/>
      <c r="C60" s="379" t="s">
        <v>520</v>
      </c>
      <c r="D60" s="379"/>
      <c r="E60" s="380" t="n">
        <v>135.03</v>
      </c>
      <c r="F60" s="381"/>
      <c r="G60" s="382"/>
      <c r="M60" s="383" t="s">
        <v>521</v>
      </c>
      <c r="O60" s="314"/>
    </row>
    <row r="61" s="392" customFormat="true" ht="15.75" hidden="false" customHeight="true" outlineLevel="0" collapsed="false">
      <c r="A61" s="388" t="n">
        <v>13</v>
      </c>
      <c r="B61" s="389" t="s">
        <v>522</v>
      </c>
      <c r="C61" s="390" t="s">
        <v>523</v>
      </c>
      <c r="D61" s="374" t="s">
        <v>90</v>
      </c>
      <c r="E61" s="375" t="n">
        <f aca="false">E60</f>
        <v>135.03</v>
      </c>
      <c r="F61" s="375" t="n">
        <v>352</v>
      </c>
      <c r="G61" s="391" t="n">
        <f aca="false">E61*F61</f>
        <v>47530.56</v>
      </c>
      <c r="M61" s="383" t="s">
        <v>524</v>
      </c>
      <c r="O61" s="393"/>
    </row>
    <row r="62" customFormat="false" ht="12.75" hidden="false" customHeight="true" outlineLevel="0" collapsed="false">
      <c r="A62" s="371" t="n">
        <v>14</v>
      </c>
      <c r="B62" s="372" t="s">
        <v>525</v>
      </c>
      <c r="C62" s="373" t="s">
        <v>526</v>
      </c>
      <c r="D62" s="374" t="s">
        <v>90</v>
      </c>
      <c r="E62" s="375" t="n">
        <v>151.8023</v>
      </c>
      <c r="F62" s="375" t="n">
        <v>100</v>
      </c>
      <c r="G62" s="376" t="n">
        <f aca="false">E62*F62</f>
        <v>15180.23</v>
      </c>
      <c r="M62" s="383" t="s">
        <v>451</v>
      </c>
      <c r="O62" s="314"/>
    </row>
    <row r="63" customFormat="false" ht="12.75" hidden="false" customHeight="true" outlineLevel="0" collapsed="false">
      <c r="A63" s="377"/>
      <c r="B63" s="378"/>
      <c r="C63" s="379" t="s">
        <v>527</v>
      </c>
      <c r="D63" s="379"/>
      <c r="E63" s="380" t="n">
        <v>221.32</v>
      </c>
      <c r="F63" s="381"/>
      <c r="G63" s="382"/>
      <c r="M63" s="383" t="s">
        <v>528</v>
      </c>
      <c r="O63" s="314"/>
    </row>
    <row r="64" customFormat="false" ht="12.75" hidden="false" customHeight="true" outlineLevel="0" collapsed="false">
      <c r="A64" s="377"/>
      <c r="B64" s="378"/>
      <c r="C64" s="379" t="s">
        <v>529</v>
      </c>
      <c r="D64" s="379"/>
      <c r="E64" s="380" t="n">
        <v>-92.39</v>
      </c>
      <c r="F64" s="381"/>
      <c r="G64" s="382"/>
      <c r="M64" s="383" t="s">
        <v>530</v>
      </c>
      <c r="O64" s="314"/>
    </row>
    <row r="65" customFormat="false" ht="12.75" hidden="false" customHeight="true" outlineLevel="0" collapsed="false">
      <c r="A65" s="377"/>
      <c r="B65" s="378"/>
      <c r="C65" s="379" t="s">
        <v>531</v>
      </c>
      <c r="D65" s="379"/>
      <c r="E65" s="380" t="n">
        <v>-0.459</v>
      </c>
      <c r="F65" s="381"/>
      <c r="G65" s="382"/>
      <c r="M65" s="383" t="s">
        <v>455</v>
      </c>
      <c r="O65" s="314"/>
    </row>
    <row r="66" customFormat="false" ht="12.75" hidden="false" customHeight="true" outlineLevel="0" collapsed="false">
      <c r="A66" s="377"/>
      <c r="B66" s="378"/>
      <c r="C66" s="379" t="s">
        <v>532</v>
      </c>
      <c r="D66" s="379"/>
      <c r="E66" s="380" t="n">
        <v>9.6732</v>
      </c>
      <c r="F66" s="381"/>
      <c r="G66" s="382"/>
      <c r="M66" s="383" t="s">
        <v>533</v>
      </c>
      <c r="O66" s="314"/>
    </row>
    <row r="67" customFormat="false" ht="12.75" hidden="false" customHeight="true" outlineLevel="0" collapsed="false">
      <c r="A67" s="377"/>
      <c r="B67" s="378"/>
      <c r="C67" s="379" t="s">
        <v>534</v>
      </c>
      <c r="D67" s="379"/>
      <c r="E67" s="380" t="n">
        <v>6.72</v>
      </c>
      <c r="F67" s="381"/>
      <c r="G67" s="382"/>
      <c r="M67" s="383" t="s">
        <v>535</v>
      </c>
      <c r="O67" s="314"/>
    </row>
    <row r="68" customFormat="false" ht="12.75" hidden="false" customHeight="true" outlineLevel="0" collapsed="false">
      <c r="A68" s="377"/>
      <c r="B68" s="378"/>
      <c r="C68" s="379" t="s">
        <v>536</v>
      </c>
      <c r="D68" s="379"/>
      <c r="E68" s="380" t="n">
        <v>3.0501</v>
      </c>
      <c r="F68" s="381"/>
      <c r="G68" s="382"/>
      <c r="M68" s="383" t="s">
        <v>537</v>
      </c>
      <c r="O68" s="314"/>
    </row>
    <row r="69" customFormat="false" ht="12.75" hidden="false" customHeight="true" outlineLevel="0" collapsed="false">
      <c r="A69" s="377"/>
      <c r="B69" s="378"/>
      <c r="C69" s="379" t="s">
        <v>538</v>
      </c>
      <c r="D69" s="379"/>
      <c r="E69" s="380" t="n">
        <v>3.888</v>
      </c>
      <c r="F69" s="381"/>
      <c r="G69" s="382"/>
      <c r="M69" s="383" t="s">
        <v>449</v>
      </c>
      <c r="O69" s="314"/>
    </row>
    <row r="70" customFormat="false" ht="12.75" hidden="false" customHeight="true" outlineLevel="0" collapsed="false">
      <c r="A70" s="371" t="n">
        <v>15</v>
      </c>
      <c r="B70" s="372" t="s">
        <v>539</v>
      </c>
      <c r="C70" s="373" t="s">
        <v>540</v>
      </c>
      <c r="D70" s="374" t="s">
        <v>90</v>
      </c>
      <c r="E70" s="375" t="n">
        <v>72.0558</v>
      </c>
      <c r="F70" s="375" t="n">
        <v>1025</v>
      </c>
      <c r="G70" s="376" t="n">
        <f aca="false">E70*F70</f>
        <v>73857.195</v>
      </c>
      <c r="M70" s="383" t="s">
        <v>541</v>
      </c>
      <c r="O70" s="314"/>
    </row>
    <row r="71" customFormat="false" ht="12.75" hidden="false" customHeight="true" outlineLevel="0" collapsed="false">
      <c r="A71" s="377"/>
      <c r="B71" s="378"/>
      <c r="C71" s="379" t="s">
        <v>542</v>
      </c>
      <c r="D71" s="379"/>
      <c r="E71" s="380" t="n">
        <v>80.32</v>
      </c>
      <c r="F71" s="381"/>
      <c r="G71" s="382"/>
      <c r="M71" s="383" t="s">
        <v>543</v>
      </c>
      <c r="O71" s="314"/>
    </row>
    <row r="72" customFormat="false" ht="12.75" hidden="false" customHeight="true" outlineLevel="0" collapsed="false">
      <c r="A72" s="377"/>
      <c r="B72" s="378"/>
      <c r="C72" s="379" t="s">
        <v>544</v>
      </c>
      <c r="D72" s="379"/>
      <c r="E72" s="380" t="n">
        <v>-7.775</v>
      </c>
      <c r="F72" s="381"/>
      <c r="G72" s="382"/>
      <c r="M72" s="383" t="s">
        <v>449</v>
      </c>
      <c r="O72" s="314"/>
    </row>
    <row r="73" customFormat="false" ht="12.75" hidden="false" customHeight="true" outlineLevel="0" collapsed="false">
      <c r="A73" s="377"/>
      <c r="B73" s="378"/>
      <c r="C73" s="379" t="s">
        <v>545</v>
      </c>
      <c r="D73" s="379"/>
      <c r="E73" s="380" t="n">
        <v>-0.4892</v>
      </c>
      <c r="F73" s="381"/>
      <c r="G73" s="382"/>
      <c r="O73" s="314" t="n">
        <v>2</v>
      </c>
      <c r="AA73" s="295" t="n">
        <v>1</v>
      </c>
      <c r="AB73" s="295" t="n">
        <v>1</v>
      </c>
      <c r="AC73" s="295" t="n">
        <v>1</v>
      </c>
      <c r="AZ73" s="295" t="n">
        <v>1</v>
      </c>
      <c r="BA73" s="295" t="n">
        <f aca="false">IF(AZ73=1,G73,0)</f>
        <v>0</v>
      </c>
      <c r="BB73" s="295" t="n">
        <f aca="false">IF(AZ73=2,G73,0)</f>
        <v>0</v>
      </c>
      <c r="BC73" s="295" t="n">
        <f aca="false">IF(AZ73=3,G73,0)</f>
        <v>0</v>
      </c>
      <c r="BD73" s="295" t="n">
        <f aca="false">IF(AZ73=4,G73,0)</f>
        <v>0</v>
      </c>
      <c r="BE73" s="295" t="n">
        <f aca="false">IF(AZ73=5,G73,0)</f>
        <v>0</v>
      </c>
      <c r="CA73" s="314" t="n">
        <v>1</v>
      </c>
      <c r="CB73" s="314" t="n">
        <v>1</v>
      </c>
      <c r="CZ73" s="295" t="n">
        <v>0</v>
      </c>
    </row>
    <row r="74" customFormat="false" ht="12.75" hidden="false" customHeight="false" outlineLevel="0" collapsed="false">
      <c r="A74" s="371" t="n">
        <v>16</v>
      </c>
      <c r="B74" s="372" t="s">
        <v>546</v>
      </c>
      <c r="C74" s="373" t="s">
        <v>547</v>
      </c>
      <c r="D74" s="374" t="s">
        <v>90</v>
      </c>
      <c r="E74" s="375" t="n">
        <v>33.4288</v>
      </c>
      <c r="F74" s="375" t="n">
        <v>150</v>
      </c>
      <c r="G74" s="376" t="n">
        <f aca="false">E74*F74</f>
        <v>5014.32</v>
      </c>
      <c r="O74" s="314" t="n">
        <v>2</v>
      </c>
      <c r="AA74" s="295" t="n">
        <v>1</v>
      </c>
      <c r="AB74" s="295" t="n">
        <v>1</v>
      </c>
      <c r="AC74" s="295" t="n">
        <v>1</v>
      </c>
      <c r="AZ74" s="295" t="n">
        <v>1</v>
      </c>
      <c r="BA74" s="295" t="n">
        <f aca="false">IF(AZ74=1,G74,0)</f>
        <v>5014.32</v>
      </c>
      <c r="BB74" s="295" t="n">
        <f aca="false">IF(AZ74=2,G74,0)</f>
        <v>0</v>
      </c>
      <c r="BC74" s="295" t="n">
        <f aca="false">IF(AZ74=3,G74,0)</f>
        <v>0</v>
      </c>
      <c r="BD74" s="295" t="n">
        <f aca="false">IF(AZ74=4,G74,0)</f>
        <v>0</v>
      </c>
      <c r="BE74" s="295" t="n">
        <f aca="false">IF(AZ74=5,G74,0)</f>
        <v>0</v>
      </c>
      <c r="CA74" s="314" t="n">
        <v>1</v>
      </c>
      <c r="CB74" s="314" t="n">
        <v>1</v>
      </c>
      <c r="CZ74" s="295" t="n">
        <v>0</v>
      </c>
    </row>
    <row r="75" customFormat="false" ht="12.75" hidden="false" customHeight="true" outlineLevel="0" collapsed="false">
      <c r="A75" s="377"/>
      <c r="B75" s="378"/>
      <c r="C75" s="379" t="s">
        <v>548</v>
      </c>
      <c r="D75" s="379"/>
      <c r="E75" s="380" t="n">
        <v>0</v>
      </c>
      <c r="F75" s="381"/>
      <c r="G75" s="382"/>
      <c r="M75" s="383" t="s">
        <v>549</v>
      </c>
      <c r="O75" s="314"/>
    </row>
    <row r="76" customFormat="false" ht="12.75" hidden="false" customHeight="true" outlineLevel="0" collapsed="false">
      <c r="A76" s="377"/>
      <c r="B76" s="378"/>
      <c r="C76" s="379" t="s">
        <v>550</v>
      </c>
      <c r="D76" s="379"/>
      <c r="E76" s="380" t="n">
        <v>17.568</v>
      </c>
      <c r="F76" s="381"/>
      <c r="G76" s="382"/>
      <c r="O76" s="314" t="n">
        <v>2</v>
      </c>
      <c r="AA76" s="295" t="n">
        <v>1</v>
      </c>
      <c r="AB76" s="295" t="n">
        <v>1</v>
      </c>
      <c r="AC76" s="295" t="n">
        <v>1</v>
      </c>
      <c r="AZ76" s="295" t="n">
        <v>1</v>
      </c>
      <c r="BA76" s="295" t="n">
        <f aca="false">IF(AZ76=1,G76,0)</f>
        <v>0</v>
      </c>
      <c r="BB76" s="295" t="n">
        <f aca="false">IF(AZ76=2,G76,0)</f>
        <v>0</v>
      </c>
      <c r="BC76" s="295" t="n">
        <f aca="false">IF(AZ76=3,G76,0)</f>
        <v>0</v>
      </c>
      <c r="BD76" s="295" t="n">
        <f aca="false">IF(AZ76=4,G76,0)</f>
        <v>0</v>
      </c>
      <c r="BE76" s="295" t="n">
        <f aca="false">IF(AZ76=5,G76,0)</f>
        <v>0</v>
      </c>
      <c r="CA76" s="314" t="n">
        <v>1</v>
      </c>
      <c r="CB76" s="314" t="n">
        <v>1</v>
      </c>
      <c r="CZ76" s="295" t="n">
        <v>0.00099</v>
      </c>
    </row>
    <row r="77" customFormat="false" ht="12.75" hidden="false" customHeight="true" outlineLevel="0" collapsed="false">
      <c r="A77" s="377"/>
      <c r="B77" s="378"/>
      <c r="C77" s="379" t="s">
        <v>551</v>
      </c>
      <c r="D77" s="379"/>
      <c r="E77" s="380" t="n">
        <v>15.8608</v>
      </c>
      <c r="F77" s="381"/>
      <c r="G77" s="382"/>
      <c r="M77" s="383" t="s">
        <v>552</v>
      </c>
      <c r="O77" s="314"/>
    </row>
    <row r="78" customFormat="false" ht="12.75" hidden="false" customHeight="true" outlineLevel="0" collapsed="false">
      <c r="A78" s="371" t="n">
        <v>17</v>
      </c>
      <c r="B78" s="372" t="s">
        <v>553</v>
      </c>
      <c r="C78" s="373" t="s">
        <v>554</v>
      </c>
      <c r="D78" s="374" t="s">
        <v>29</v>
      </c>
      <c r="E78" s="375" t="n">
        <v>237.44</v>
      </c>
      <c r="F78" s="375" t="n">
        <v>17</v>
      </c>
      <c r="G78" s="376" t="n">
        <f aca="false">E78*F78</f>
        <v>4036.48</v>
      </c>
      <c r="M78" s="383" t="s">
        <v>555</v>
      </c>
      <c r="O78" s="314"/>
    </row>
    <row r="79" customFormat="false" ht="12.75" hidden="false" customHeight="true" outlineLevel="0" collapsed="false">
      <c r="A79" s="377"/>
      <c r="B79" s="378"/>
      <c r="C79" s="379" t="s">
        <v>556</v>
      </c>
      <c r="D79" s="379"/>
      <c r="E79" s="380" t="n">
        <v>237.44</v>
      </c>
      <c r="F79" s="381"/>
      <c r="G79" s="382"/>
      <c r="M79" s="383" t="s">
        <v>483</v>
      </c>
      <c r="O79" s="314"/>
    </row>
    <row r="80" customFormat="false" ht="12.75" hidden="false" customHeight="false" outlineLevel="0" collapsed="false">
      <c r="A80" s="371" t="n">
        <v>18</v>
      </c>
      <c r="B80" s="372" t="s">
        <v>557</v>
      </c>
      <c r="C80" s="373" t="s">
        <v>558</v>
      </c>
      <c r="D80" s="374" t="s">
        <v>29</v>
      </c>
      <c r="E80" s="375" t="n">
        <v>249.3922</v>
      </c>
      <c r="F80" s="375" t="n">
        <v>17</v>
      </c>
      <c r="G80" s="376" t="n">
        <f aca="false">E80*F80</f>
        <v>4239.6674</v>
      </c>
      <c r="O80" s="314" t="n">
        <v>2</v>
      </c>
      <c r="AA80" s="295" t="n">
        <v>1</v>
      </c>
      <c r="AB80" s="295" t="n">
        <v>1</v>
      </c>
      <c r="AC80" s="295" t="n">
        <v>1</v>
      </c>
      <c r="AZ80" s="295" t="n">
        <v>1</v>
      </c>
      <c r="BA80" s="295" t="n">
        <f aca="false">IF(AZ80=1,G80,0)</f>
        <v>4239.6674</v>
      </c>
      <c r="BB80" s="295" t="n">
        <f aca="false">IF(AZ80=2,G80,0)</f>
        <v>0</v>
      </c>
      <c r="BC80" s="295" t="n">
        <f aca="false">IF(AZ80=3,G80,0)</f>
        <v>0</v>
      </c>
      <c r="BD80" s="295" t="n">
        <f aca="false">IF(AZ80=4,G80,0)</f>
        <v>0</v>
      </c>
      <c r="BE80" s="295" t="n">
        <f aca="false">IF(AZ80=5,G80,0)</f>
        <v>0</v>
      </c>
      <c r="CA80" s="314" t="n">
        <v>1</v>
      </c>
      <c r="CB80" s="314" t="n">
        <v>1</v>
      </c>
      <c r="CZ80" s="295" t="n">
        <v>0.00086</v>
      </c>
    </row>
    <row r="81" customFormat="false" ht="12.75" hidden="false" customHeight="true" outlineLevel="0" collapsed="false">
      <c r="A81" s="377"/>
      <c r="B81" s="378"/>
      <c r="C81" s="379" t="s">
        <v>559</v>
      </c>
      <c r="D81" s="379"/>
      <c r="E81" s="380" t="n">
        <v>249.3922</v>
      </c>
      <c r="F81" s="381"/>
      <c r="G81" s="382"/>
      <c r="M81" s="383" t="s">
        <v>560</v>
      </c>
      <c r="O81" s="314"/>
    </row>
    <row r="82" customFormat="false" ht="12.75" hidden="false" customHeight="true" outlineLevel="0" collapsed="false">
      <c r="A82" s="371" t="n">
        <v>19</v>
      </c>
      <c r="B82" s="372" t="s">
        <v>561</v>
      </c>
      <c r="C82" s="373" t="s">
        <v>562</v>
      </c>
      <c r="D82" s="374" t="s">
        <v>563</v>
      </c>
      <c r="E82" s="375" t="n">
        <v>62.5141</v>
      </c>
      <c r="F82" s="375" t="n">
        <v>500</v>
      </c>
      <c r="G82" s="376" t="n">
        <f aca="false">E82*F82</f>
        <v>31257.05</v>
      </c>
      <c r="M82" s="383" t="s">
        <v>564</v>
      </c>
      <c r="O82" s="314"/>
    </row>
    <row r="83" customFormat="false" ht="12.75" hidden="false" customHeight="true" outlineLevel="0" collapsed="false">
      <c r="A83" s="377"/>
      <c r="B83" s="378"/>
      <c r="C83" s="379" t="s">
        <v>565</v>
      </c>
      <c r="D83" s="379"/>
      <c r="E83" s="380" t="n">
        <v>62.5141</v>
      </c>
      <c r="F83" s="381"/>
      <c r="G83" s="382"/>
      <c r="M83" s="383" t="s">
        <v>566</v>
      </c>
      <c r="O83" s="314"/>
    </row>
    <row r="84" customFormat="false" ht="12.75" hidden="false" customHeight="false" outlineLevel="0" collapsed="false">
      <c r="A84" s="394"/>
      <c r="B84" s="395" t="s">
        <v>350</v>
      </c>
      <c r="C84" s="396" t="str">
        <f aca="false">CONCATENATE(B5," ",C5)</f>
        <v>1 Zemní práce</v>
      </c>
      <c r="D84" s="397"/>
      <c r="E84" s="398"/>
      <c r="F84" s="399"/>
      <c r="G84" s="400" t="n">
        <f aca="false">SUM(G5:G83)</f>
        <v>380938.2344</v>
      </c>
      <c r="O84" s="314" t="n">
        <v>2</v>
      </c>
      <c r="AA84" s="295" t="n">
        <v>1</v>
      </c>
      <c r="AB84" s="295" t="n">
        <v>1</v>
      </c>
      <c r="AC84" s="295" t="n">
        <v>1</v>
      </c>
      <c r="AZ84" s="295" t="n">
        <v>1</v>
      </c>
      <c r="BA84" s="295" t="n">
        <f aca="false">IF(AZ84=1,G84,0)</f>
        <v>380938.2344</v>
      </c>
      <c r="BB84" s="295" t="n">
        <f aca="false">IF(AZ84=2,G84,0)</f>
        <v>0</v>
      </c>
      <c r="BC84" s="295" t="n">
        <f aca="false">IF(AZ84=3,G84,0)</f>
        <v>0</v>
      </c>
      <c r="BD84" s="295" t="n">
        <f aca="false">IF(AZ84=4,G84,0)</f>
        <v>0</v>
      </c>
      <c r="BE84" s="295" t="n">
        <f aca="false">IF(AZ84=5,G84,0)</f>
        <v>0</v>
      </c>
      <c r="CA84" s="314" t="n">
        <v>1</v>
      </c>
      <c r="CB84" s="314" t="n">
        <v>1</v>
      </c>
      <c r="CZ84" s="295" t="n">
        <v>0</v>
      </c>
    </row>
    <row r="85" customFormat="false" ht="12.75" hidden="false" customHeight="true" outlineLevel="0" collapsed="false">
      <c r="A85" s="365" t="s">
        <v>281</v>
      </c>
      <c r="B85" s="366" t="s">
        <v>567</v>
      </c>
      <c r="C85" s="367" t="s">
        <v>568</v>
      </c>
      <c r="D85" s="368"/>
      <c r="E85" s="369"/>
      <c r="F85" s="369"/>
      <c r="G85" s="370"/>
      <c r="M85" s="383" t="s">
        <v>569</v>
      </c>
      <c r="O85" s="314"/>
    </row>
    <row r="86" customFormat="false" ht="12.75" hidden="false" customHeight="false" outlineLevel="0" collapsed="false">
      <c r="A86" s="371" t="n">
        <v>24</v>
      </c>
      <c r="B86" s="372" t="s">
        <v>570</v>
      </c>
      <c r="C86" s="373" t="s">
        <v>571</v>
      </c>
      <c r="D86" s="374" t="s">
        <v>90</v>
      </c>
      <c r="E86" s="375" t="n">
        <v>20.336</v>
      </c>
      <c r="F86" s="375" t="n">
        <v>1204</v>
      </c>
      <c r="G86" s="376" t="n">
        <f aca="false">E86*F86</f>
        <v>24484.544</v>
      </c>
      <c r="O86" s="314" t="n">
        <v>2</v>
      </c>
      <c r="AA86" s="295" t="n">
        <v>1</v>
      </c>
      <c r="AB86" s="295" t="n">
        <v>1</v>
      </c>
      <c r="AC86" s="295" t="n">
        <v>1</v>
      </c>
      <c r="AZ86" s="295" t="n">
        <v>1</v>
      </c>
      <c r="BA86" s="295" t="n">
        <f aca="false">IF(AZ86=1,G86,0)</f>
        <v>24484.544</v>
      </c>
      <c r="BB86" s="295" t="n">
        <f aca="false">IF(AZ86=2,G86,0)</f>
        <v>0</v>
      </c>
      <c r="BC86" s="295" t="n">
        <f aca="false">IF(AZ86=3,G86,0)</f>
        <v>0</v>
      </c>
      <c r="BD86" s="295" t="n">
        <f aca="false">IF(AZ86=4,G86,0)</f>
        <v>0</v>
      </c>
      <c r="BE86" s="295" t="n">
        <f aca="false">IF(AZ86=5,G86,0)</f>
        <v>0</v>
      </c>
      <c r="CA86" s="314" t="n">
        <v>1</v>
      </c>
      <c r="CB86" s="314" t="n">
        <v>1</v>
      </c>
      <c r="CZ86" s="295" t="n">
        <v>0</v>
      </c>
    </row>
    <row r="87" customFormat="false" ht="12.75" hidden="false" customHeight="true" outlineLevel="0" collapsed="false">
      <c r="A87" s="377"/>
      <c r="B87" s="378"/>
      <c r="C87" s="379" t="s">
        <v>572</v>
      </c>
      <c r="D87" s="379"/>
      <c r="E87" s="380" t="n">
        <v>20.08</v>
      </c>
      <c r="F87" s="381"/>
      <c r="G87" s="382"/>
      <c r="M87" s="383" t="s">
        <v>573</v>
      </c>
      <c r="O87" s="314"/>
    </row>
    <row r="88" customFormat="false" ht="12.75" hidden="false" customHeight="true" outlineLevel="0" collapsed="false">
      <c r="A88" s="377"/>
      <c r="B88" s="378"/>
      <c r="C88" s="379" t="s">
        <v>574</v>
      </c>
      <c r="D88" s="379"/>
      <c r="E88" s="380" t="n">
        <v>0.256</v>
      </c>
      <c r="F88" s="381"/>
      <c r="G88" s="382"/>
      <c r="M88" s="383" t="s">
        <v>575</v>
      </c>
      <c r="O88" s="314"/>
    </row>
    <row r="89" customFormat="false" ht="12.75" hidden="false" customHeight="false" outlineLevel="0" collapsed="false">
      <c r="A89" s="371" t="n">
        <v>25</v>
      </c>
      <c r="B89" s="372" t="s">
        <v>576</v>
      </c>
      <c r="C89" s="373" t="s">
        <v>577</v>
      </c>
      <c r="D89" s="374" t="s">
        <v>90</v>
      </c>
      <c r="E89" s="375" t="n">
        <v>4.328</v>
      </c>
      <c r="F89" s="375" t="n">
        <v>540</v>
      </c>
      <c r="G89" s="376" t="n">
        <f aca="false">E89*F89</f>
        <v>2337.12</v>
      </c>
      <c r="O89" s="314" t="n">
        <v>2</v>
      </c>
      <c r="AA89" s="295" t="n">
        <v>1</v>
      </c>
      <c r="AB89" s="295" t="n">
        <v>1</v>
      </c>
      <c r="AC89" s="295" t="n">
        <v>1</v>
      </c>
      <c r="AZ89" s="295" t="n">
        <v>1</v>
      </c>
      <c r="BA89" s="295" t="n">
        <f aca="false">IF(AZ89=1,G89,0)</f>
        <v>2337.12</v>
      </c>
      <c r="BB89" s="295" t="n">
        <f aca="false">IF(AZ89=2,G89,0)</f>
        <v>0</v>
      </c>
      <c r="BC89" s="295" t="n">
        <f aca="false">IF(AZ89=3,G89,0)</f>
        <v>0</v>
      </c>
      <c r="BD89" s="295" t="n">
        <f aca="false">IF(AZ89=4,G89,0)</f>
        <v>0</v>
      </c>
      <c r="BE89" s="295" t="n">
        <f aca="false">IF(AZ89=5,G89,0)</f>
        <v>0</v>
      </c>
      <c r="CA89" s="314" t="n">
        <v>1</v>
      </c>
      <c r="CB89" s="314" t="n">
        <v>1</v>
      </c>
      <c r="CZ89" s="295" t="n">
        <v>0</v>
      </c>
    </row>
    <row r="90" customFormat="false" ht="12.75" hidden="false" customHeight="true" outlineLevel="0" collapsed="false">
      <c r="A90" s="377"/>
      <c r="B90" s="378"/>
      <c r="C90" s="379" t="s">
        <v>578</v>
      </c>
      <c r="D90" s="379"/>
      <c r="E90" s="380" t="n">
        <v>3.128</v>
      </c>
      <c r="F90" s="381"/>
      <c r="G90" s="382"/>
      <c r="M90" s="383" t="s">
        <v>579</v>
      </c>
      <c r="O90" s="314"/>
    </row>
    <row r="91" s="348" customFormat="true" ht="15.75" hidden="false" customHeight="true" outlineLevel="0" collapsed="false">
      <c r="A91" s="377"/>
      <c r="B91" s="378"/>
      <c r="C91" s="379" t="s">
        <v>580</v>
      </c>
      <c r="D91" s="379"/>
      <c r="E91" s="380" t="n">
        <v>1.2</v>
      </c>
      <c r="F91" s="381"/>
      <c r="G91" s="382"/>
      <c r="H91" s="295"/>
      <c r="I91" s="295"/>
      <c r="J91" s="295"/>
      <c r="K91" s="295"/>
      <c r="O91" s="401" t="n">
        <v>2</v>
      </c>
      <c r="AA91" s="348" t="n">
        <v>1</v>
      </c>
      <c r="AB91" s="348" t="n">
        <v>1</v>
      </c>
      <c r="AC91" s="348" t="n">
        <v>1</v>
      </c>
      <c r="AZ91" s="348" t="n">
        <v>1</v>
      </c>
      <c r="BA91" s="348" t="n">
        <f aca="false">IF(AZ91=1,G91,0)</f>
        <v>0</v>
      </c>
      <c r="BB91" s="348" t="n">
        <f aca="false">IF(AZ91=2,G91,0)</f>
        <v>0</v>
      </c>
      <c r="BC91" s="348" t="n">
        <f aca="false">IF(AZ91=3,G91,0)</f>
        <v>0</v>
      </c>
      <c r="BD91" s="348" t="n">
        <f aca="false">IF(AZ91=4,G91,0)</f>
        <v>0</v>
      </c>
      <c r="BE91" s="348" t="n">
        <f aca="false">IF(AZ91=5,G91,0)</f>
        <v>0</v>
      </c>
      <c r="CA91" s="401" t="n">
        <v>1</v>
      </c>
      <c r="CB91" s="401" t="n">
        <v>1</v>
      </c>
      <c r="CZ91" s="348" t="n">
        <v>0</v>
      </c>
    </row>
    <row r="92" customFormat="false" ht="12.75" hidden="false" customHeight="true" outlineLevel="0" collapsed="false">
      <c r="A92" s="371" t="n">
        <v>26</v>
      </c>
      <c r="B92" s="372" t="s">
        <v>581</v>
      </c>
      <c r="C92" s="373" t="s">
        <v>582</v>
      </c>
      <c r="D92" s="374" t="s">
        <v>90</v>
      </c>
      <c r="E92" s="375" t="n">
        <v>1.728</v>
      </c>
      <c r="F92" s="375" t="n">
        <v>3341</v>
      </c>
      <c r="G92" s="376" t="n">
        <f aca="false">E92*F92</f>
        <v>5773.248</v>
      </c>
      <c r="M92" s="383" t="s">
        <v>583</v>
      </c>
      <c r="O92" s="314"/>
    </row>
    <row r="93" customFormat="false" ht="12.75" hidden="false" customHeight="true" outlineLevel="0" collapsed="false">
      <c r="A93" s="377"/>
      <c r="B93" s="378"/>
      <c r="C93" s="379" t="s">
        <v>584</v>
      </c>
      <c r="D93" s="379"/>
      <c r="E93" s="380" t="n">
        <v>1.728</v>
      </c>
      <c r="F93" s="381"/>
      <c r="G93" s="382"/>
      <c r="M93" s="383" t="s">
        <v>585</v>
      </c>
      <c r="O93" s="314"/>
    </row>
    <row r="94" customFormat="false" ht="12.75" hidden="false" customHeight="true" outlineLevel="0" collapsed="false">
      <c r="A94" s="371" t="n">
        <v>27</v>
      </c>
      <c r="B94" s="372" t="s">
        <v>586</v>
      </c>
      <c r="C94" s="373" t="s">
        <v>587</v>
      </c>
      <c r="D94" s="374" t="s">
        <v>29</v>
      </c>
      <c r="E94" s="375" t="n">
        <v>1.68</v>
      </c>
      <c r="F94" s="375" t="n">
        <v>1200</v>
      </c>
      <c r="G94" s="376" t="n">
        <f aca="false">E94*F94</f>
        <v>2016</v>
      </c>
      <c r="M94" s="383" t="s">
        <v>588</v>
      </c>
      <c r="O94" s="314"/>
    </row>
    <row r="95" customFormat="false" ht="12.75" hidden="false" customHeight="true" outlineLevel="0" collapsed="false">
      <c r="A95" s="377"/>
      <c r="B95" s="378"/>
      <c r="C95" s="379" t="s">
        <v>589</v>
      </c>
      <c r="D95" s="379"/>
      <c r="E95" s="380" t="n">
        <v>1.68</v>
      </c>
      <c r="F95" s="381"/>
      <c r="G95" s="382"/>
      <c r="M95" s="383" t="s">
        <v>590</v>
      </c>
      <c r="O95" s="314"/>
    </row>
    <row r="96" customFormat="false" ht="12.75" hidden="false" customHeight="true" outlineLevel="0" collapsed="false">
      <c r="A96" s="394"/>
      <c r="B96" s="395" t="s">
        <v>350</v>
      </c>
      <c r="C96" s="396" t="str">
        <f aca="false">CONCATENATE(B85," ",C85)</f>
        <v>45 Podkladní a vedlejší konstrukce</v>
      </c>
      <c r="D96" s="397"/>
      <c r="E96" s="398"/>
      <c r="F96" s="399"/>
      <c r="G96" s="400" t="n">
        <f aca="false">SUM(G85:G95)</f>
        <v>34610.912</v>
      </c>
      <c r="M96" s="383" t="s">
        <v>591</v>
      </c>
      <c r="O96" s="314"/>
    </row>
    <row r="97" customFormat="false" ht="12.75" hidden="false" customHeight="true" outlineLevel="0" collapsed="false">
      <c r="A97" s="365" t="s">
        <v>281</v>
      </c>
      <c r="B97" s="366" t="s">
        <v>592</v>
      </c>
      <c r="C97" s="367" t="s">
        <v>593</v>
      </c>
      <c r="D97" s="368"/>
      <c r="E97" s="369"/>
      <c r="F97" s="369"/>
      <c r="G97" s="370"/>
      <c r="M97" s="383" t="s">
        <v>594</v>
      </c>
      <c r="O97" s="314"/>
    </row>
    <row r="98" customFormat="false" ht="12.75" hidden="false" customHeight="false" outlineLevel="0" collapsed="false">
      <c r="A98" s="371" t="n">
        <v>28</v>
      </c>
      <c r="B98" s="372" t="s">
        <v>595</v>
      </c>
      <c r="C98" s="373" t="s">
        <v>596</v>
      </c>
      <c r="D98" s="374" t="s">
        <v>41</v>
      </c>
      <c r="E98" s="375" t="n">
        <v>15.5</v>
      </c>
      <c r="F98" s="375" t="n">
        <v>70</v>
      </c>
      <c r="G98" s="376" t="n">
        <f aca="false">E98*F98</f>
        <v>1085</v>
      </c>
      <c r="O98" s="314" t="n">
        <v>2</v>
      </c>
      <c r="AA98" s="295" t="n">
        <v>1</v>
      </c>
      <c r="AB98" s="295" t="n">
        <v>1</v>
      </c>
      <c r="AC98" s="295" t="n">
        <v>1</v>
      </c>
      <c r="AZ98" s="295" t="n">
        <v>1</v>
      </c>
      <c r="BA98" s="295" t="n">
        <f aca="false">IF(AZ98=1,G98,0)</f>
        <v>1085</v>
      </c>
      <c r="BB98" s="295" t="n">
        <f aca="false">IF(AZ98=2,G98,0)</f>
        <v>0</v>
      </c>
      <c r="BC98" s="295" t="n">
        <f aca="false">IF(AZ98=3,G98,0)</f>
        <v>0</v>
      </c>
      <c r="BD98" s="295" t="n">
        <f aca="false">IF(AZ98=4,G98,0)</f>
        <v>0</v>
      </c>
      <c r="BE98" s="295" t="n">
        <f aca="false">IF(AZ98=5,G98,0)</f>
        <v>0</v>
      </c>
      <c r="CA98" s="314" t="n">
        <v>1</v>
      </c>
      <c r="CB98" s="314" t="n">
        <v>1</v>
      </c>
      <c r="CZ98" s="295" t="n">
        <v>1.7</v>
      </c>
    </row>
    <row r="99" customFormat="false" ht="12.75" hidden="false" customHeight="true" outlineLevel="0" collapsed="false">
      <c r="A99" s="377"/>
      <c r="B99" s="378"/>
      <c r="C99" s="379" t="s">
        <v>597</v>
      </c>
      <c r="D99" s="379"/>
      <c r="E99" s="380" t="n">
        <v>1.5</v>
      </c>
      <c r="F99" s="381"/>
      <c r="G99" s="382"/>
      <c r="M99" s="383" t="s">
        <v>598</v>
      </c>
      <c r="O99" s="314"/>
    </row>
    <row r="100" customFormat="false" ht="12.75" hidden="false" customHeight="true" outlineLevel="0" collapsed="false">
      <c r="A100" s="377"/>
      <c r="B100" s="378"/>
      <c r="C100" s="379" t="s">
        <v>599</v>
      </c>
      <c r="D100" s="379"/>
      <c r="E100" s="380" t="n">
        <v>0</v>
      </c>
      <c r="F100" s="381"/>
      <c r="G100" s="382"/>
      <c r="M100" s="383" t="s">
        <v>600</v>
      </c>
      <c r="O100" s="314"/>
    </row>
    <row r="101" customFormat="false" ht="12.75" hidden="false" customHeight="true" outlineLevel="0" collapsed="false">
      <c r="A101" s="377"/>
      <c r="B101" s="378"/>
      <c r="C101" s="379" t="s">
        <v>601</v>
      </c>
      <c r="D101" s="379"/>
      <c r="E101" s="380" t="n">
        <v>3</v>
      </c>
      <c r="F101" s="381"/>
      <c r="G101" s="382"/>
      <c r="M101" s="383" t="s">
        <v>602</v>
      </c>
      <c r="O101" s="314"/>
    </row>
    <row r="102" customFormat="false" ht="12.75" hidden="false" customHeight="true" outlineLevel="0" collapsed="false">
      <c r="A102" s="377"/>
      <c r="B102" s="378"/>
      <c r="C102" s="379" t="s">
        <v>603</v>
      </c>
      <c r="D102" s="379"/>
      <c r="E102" s="380" t="n">
        <v>2</v>
      </c>
      <c r="F102" s="381"/>
      <c r="G102" s="382"/>
      <c r="M102" s="383" t="s">
        <v>604</v>
      </c>
      <c r="O102" s="314"/>
    </row>
    <row r="103" customFormat="false" ht="12.75" hidden="false" customHeight="true" outlineLevel="0" collapsed="false">
      <c r="A103" s="377"/>
      <c r="B103" s="378"/>
      <c r="C103" s="379" t="s">
        <v>605</v>
      </c>
      <c r="D103" s="379"/>
      <c r="E103" s="380" t="n">
        <v>3</v>
      </c>
      <c r="F103" s="381"/>
      <c r="G103" s="382"/>
      <c r="H103" s="402" t="n">
        <f aca="false">E103</f>
        <v>3</v>
      </c>
      <c r="O103" s="314" t="n">
        <v>2</v>
      </c>
      <c r="AA103" s="295" t="n">
        <v>1</v>
      </c>
      <c r="AB103" s="295" t="n">
        <v>1</v>
      </c>
      <c r="AC103" s="295" t="n">
        <v>1</v>
      </c>
      <c r="AZ103" s="295" t="n">
        <v>1</v>
      </c>
      <c r="BA103" s="295" t="n">
        <f aca="false">IF(AZ103=1,G103,0)</f>
        <v>0</v>
      </c>
      <c r="BB103" s="295" t="n">
        <f aca="false">IF(AZ103=2,G103,0)</f>
        <v>0</v>
      </c>
      <c r="BC103" s="295" t="n">
        <f aca="false">IF(AZ103=3,G103,0)</f>
        <v>0</v>
      </c>
      <c r="BD103" s="295" t="n">
        <f aca="false">IF(AZ103=4,G103,0)</f>
        <v>0</v>
      </c>
      <c r="BE103" s="295" t="n">
        <f aca="false">IF(AZ103=5,G103,0)</f>
        <v>0</v>
      </c>
      <c r="CA103" s="314" t="n">
        <v>1</v>
      </c>
      <c r="CB103" s="314" t="n">
        <v>1</v>
      </c>
      <c r="CZ103" s="295" t="n">
        <v>0</v>
      </c>
    </row>
    <row r="104" customFormat="false" ht="12.75" hidden="false" customHeight="true" outlineLevel="0" collapsed="false">
      <c r="A104" s="377"/>
      <c r="B104" s="378"/>
      <c r="C104" s="379" t="s">
        <v>423</v>
      </c>
      <c r="D104" s="379"/>
      <c r="E104" s="380" t="n">
        <v>0</v>
      </c>
      <c r="F104" s="381"/>
      <c r="G104" s="382"/>
      <c r="M104" s="383" t="s">
        <v>548</v>
      </c>
      <c r="O104" s="314"/>
    </row>
    <row r="105" customFormat="false" ht="12.75" hidden="false" customHeight="true" outlineLevel="0" collapsed="false">
      <c r="A105" s="377"/>
      <c r="B105" s="378"/>
      <c r="C105" s="379" t="s">
        <v>606</v>
      </c>
      <c r="D105" s="379"/>
      <c r="E105" s="380" t="n">
        <v>1</v>
      </c>
      <c r="F105" s="381"/>
      <c r="G105" s="382"/>
      <c r="M105" s="383" t="s">
        <v>607</v>
      </c>
      <c r="O105" s="314"/>
    </row>
    <row r="106" customFormat="false" ht="12.75" hidden="false" customHeight="true" outlineLevel="0" collapsed="false">
      <c r="A106" s="377"/>
      <c r="B106" s="378"/>
      <c r="C106" s="379" t="s">
        <v>439</v>
      </c>
      <c r="D106" s="379"/>
      <c r="E106" s="380" t="n">
        <v>0</v>
      </c>
      <c r="F106" s="381"/>
      <c r="G106" s="382"/>
      <c r="M106" s="383" t="s">
        <v>608</v>
      </c>
      <c r="O106" s="314"/>
    </row>
    <row r="107" customFormat="false" ht="12.75" hidden="false" customHeight="true" outlineLevel="0" collapsed="false">
      <c r="A107" s="377"/>
      <c r="B107" s="378"/>
      <c r="C107" s="379" t="s">
        <v>609</v>
      </c>
      <c r="D107" s="379"/>
      <c r="E107" s="380" t="n">
        <v>5</v>
      </c>
      <c r="F107" s="381"/>
      <c r="G107" s="382"/>
      <c r="O107" s="314" t="n">
        <v>2</v>
      </c>
      <c r="AA107" s="295" t="n">
        <v>1</v>
      </c>
      <c r="AB107" s="295" t="n">
        <v>1</v>
      </c>
      <c r="AC107" s="295" t="n">
        <v>1</v>
      </c>
      <c r="AZ107" s="295" t="n">
        <v>1</v>
      </c>
      <c r="BA107" s="295" t="n">
        <f aca="false">IF(AZ107=1,G107,0)</f>
        <v>0</v>
      </c>
      <c r="BB107" s="295" t="n">
        <f aca="false">IF(AZ107=2,G107,0)</f>
        <v>0</v>
      </c>
      <c r="BC107" s="295" t="n">
        <f aca="false">IF(AZ107=3,G107,0)</f>
        <v>0</v>
      </c>
      <c r="BD107" s="295" t="n">
        <f aca="false">IF(AZ107=4,G107,0)</f>
        <v>0</v>
      </c>
      <c r="BE107" s="295" t="n">
        <f aca="false">IF(AZ107=5,G107,0)</f>
        <v>0</v>
      </c>
      <c r="CA107" s="314" t="n">
        <v>1</v>
      </c>
      <c r="CB107" s="314" t="n">
        <v>1</v>
      </c>
      <c r="CZ107" s="295" t="n">
        <v>0</v>
      </c>
    </row>
    <row r="108" customFormat="false" ht="12.75" hidden="false" customHeight="true" outlineLevel="0" collapsed="false">
      <c r="A108" s="371" t="n">
        <v>29</v>
      </c>
      <c r="B108" s="372" t="s">
        <v>610</v>
      </c>
      <c r="C108" s="373" t="s">
        <v>611</v>
      </c>
      <c r="D108" s="374" t="s">
        <v>41</v>
      </c>
      <c r="E108" s="375" t="n">
        <v>78.9</v>
      </c>
      <c r="F108" s="375" t="n">
        <v>130</v>
      </c>
      <c r="G108" s="376" t="n">
        <f aca="false">E108*F108</f>
        <v>10257</v>
      </c>
      <c r="M108" s="383" t="s">
        <v>612</v>
      </c>
      <c r="O108" s="314"/>
    </row>
    <row r="109" customFormat="false" ht="12.75" hidden="false" customHeight="true" outlineLevel="0" collapsed="false">
      <c r="A109" s="377"/>
      <c r="B109" s="378"/>
      <c r="C109" s="379" t="s">
        <v>613</v>
      </c>
      <c r="D109" s="379"/>
      <c r="E109" s="380" t="n">
        <v>0</v>
      </c>
      <c r="F109" s="381"/>
      <c r="G109" s="382"/>
      <c r="O109" s="314" t="n">
        <v>2</v>
      </c>
      <c r="AA109" s="295" t="n">
        <v>1</v>
      </c>
      <c r="AB109" s="295" t="n">
        <v>1</v>
      </c>
      <c r="AC109" s="295" t="n">
        <v>1</v>
      </c>
      <c r="AZ109" s="295" t="n">
        <v>1</v>
      </c>
      <c r="BA109" s="295" t="n">
        <f aca="false">IF(AZ109=1,G109,0)</f>
        <v>0</v>
      </c>
      <c r="BB109" s="295" t="n">
        <f aca="false">IF(AZ109=2,G109,0)</f>
        <v>0</v>
      </c>
      <c r="BC109" s="295" t="n">
        <f aca="false">IF(AZ109=3,G109,0)</f>
        <v>0</v>
      </c>
      <c r="BD109" s="295" t="n">
        <f aca="false">IF(AZ109=4,G109,0)</f>
        <v>0</v>
      </c>
      <c r="BE109" s="295" t="n">
        <f aca="false">IF(AZ109=5,G109,0)</f>
        <v>0</v>
      </c>
      <c r="CA109" s="314" t="n">
        <v>1</v>
      </c>
      <c r="CB109" s="314" t="n">
        <v>1</v>
      </c>
      <c r="CZ109" s="295" t="n">
        <v>0</v>
      </c>
    </row>
    <row r="110" customFormat="false" ht="12.75" hidden="false" customHeight="true" outlineLevel="0" collapsed="false">
      <c r="A110" s="377"/>
      <c r="B110" s="378"/>
      <c r="C110" s="379" t="s">
        <v>614</v>
      </c>
      <c r="D110" s="379"/>
      <c r="E110" s="380" t="n">
        <v>5</v>
      </c>
      <c r="F110" s="381"/>
      <c r="G110" s="382"/>
      <c r="M110" s="383" t="s">
        <v>615</v>
      </c>
      <c r="O110" s="314"/>
    </row>
    <row r="111" customFormat="false" ht="12.75" hidden="false" customHeight="true" outlineLevel="0" collapsed="false">
      <c r="A111" s="377"/>
      <c r="B111" s="378"/>
      <c r="C111" s="379" t="s">
        <v>616</v>
      </c>
      <c r="D111" s="379"/>
      <c r="E111" s="380" t="n">
        <v>22.7</v>
      </c>
      <c r="F111" s="381"/>
      <c r="G111" s="382"/>
      <c r="O111" s="314" t="n">
        <v>2</v>
      </c>
      <c r="AA111" s="295" t="n">
        <v>3</v>
      </c>
      <c r="AB111" s="295" t="n">
        <v>1</v>
      </c>
      <c r="AC111" s="295" t="n">
        <v>583415065</v>
      </c>
      <c r="AZ111" s="295" t="n">
        <v>1</v>
      </c>
      <c r="BA111" s="295" t="n">
        <f aca="false">IF(AZ111=1,G111,0)</f>
        <v>0</v>
      </c>
      <c r="BB111" s="295" t="n">
        <f aca="false">IF(AZ111=2,G111,0)</f>
        <v>0</v>
      </c>
      <c r="BC111" s="295" t="n">
        <f aca="false">IF(AZ111=3,G111,0)</f>
        <v>0</v>
      </c>
      <c r="BD111" s="295" t="n">
        <f aca="false">IF(AZ111=4,G111,0)</f>
        <v>0</v>
      </c>
      <c r="BE111" s="295" t="n">
        <f aca="false">IF(AZ111=5,G111,0)</f>
        <v>0</v>
      </c>
      <c r="CA111" s="314" t="n">
        <v>3</v>
      </c>
      <c r="CB111" s="314" t="n">
        <v>1</v>
      </c>
      <c r="CZ111" s="295" t="n">
        <v>1</v>
      </c>
    </row>
    <row r="112" customFormat="false" ht="12.75" hidden="false" customHeight="true" outlineLevel="0" collapsed="false">
      <c r="A112" s="377"/>
      <c r="B112" s="378"/>
      <c r="C112" s="384" t="s">
        <v>449</v>
      </c>
      <c r="D112" s="384"/>
      <c r="E112" s="385" t="n">
        <v>27.7</v>
      </c>
      <c r="F112" s="381"/>
      <c r="G112" s="382"/>
      <c r="M112" s="383" t="s">
        <v>617</v>
      </c>
      <c r="O112" s="314"/>
    </row>
    <row r="113" customFormat="false" ht="12.75" hidden="false" customHeight="true" outlineLevel="0" collapsed="false">
      <c r="A113" s="377"/>
      <c r="B113" s="378"/>
      <c r="C113" s="379" t="s">
        <v>618</v>
      </c>
      <c r="D113" s="379"/>
      <c r="E113" s="380" t="n">
        <v>0</v>
      </c>
      <c r="F113" s="381"/>
      <c r="G113" s="382"/>
      <c r="O113" s="314" t="n">
        <v>4</v>
      </c>
      <c r="BA113" s="334" t="n">
        <f aca="false">SUM(BA5:BA112)</f>
        <v>488872.0508</v>
      </c>
      <c r="BB113" s="334" t="n">
        <f aca="false">SUM(BB5:BB112)</f>
        <v>0</v>
      </c>
      <c r="BC113" s="334" t="n">
        <f aca="false">SUM(BC5:BC112)</f>
        <v>0</v>
      </c>
      <c r="BD113" s="334" t="n">
        <f aca="false">SUM(BD5:BD112)</f>
        <v>0</v>
      </c>
      <c r="BE113" s="334" t="n">
        <f aca="false">SUM(BE5:BE112)</f>
        <v>0</v>
      </c>
    </row>
    <row r="114" customFormat="false" ht="12.75" hidden="false" customHeight="true" outlineLevel="0" collapsed="false">
      <c r="A114" s="377"/>
      <c r="B114" s="378"/>
      <c r="C114" s="379" t="s">
        <v>619</v>
      </c>
      <c r="D114" s="379"/>
      <c r="E114" s="380" t="n">
        <v>13.2</v>
      </c>
      <c r="F114" s="381"/>
      <c r="G114" s="382"/>
      <c r="O114" s="314" t="n">
        <v>1</v>
      </c>
    </row>
    <row r="115" customFormat="false" ht="12.75" hidden="false" customHeight="true" outlineLevel="0" collapsed="false">
      <c r="A115" s="377"/>
      <c r="B115" s="378"/>
      <c r="C115" s="379" t="s">
        <v>620</v>
      </c>
      <c r="D115" s="379"/>
      <c r="E115" s="380" t="n">
        <v>38</v>
      </c>
      <c r="F115" s="381"/>
      <c r="G115" s="382"/>
      <c r="O115" s="314" t="n">
        <v>2</v>
      </c>
      <c r="AA115" s="295" t="n">
        <v>1</v>
      </c>
      <c r="AB115" s="295" t="n">
        <v>0</v>
      </c>
      <c r="AC115" s="295" t="n">
        <v>0</v>
      </c>
      <c r="AZ115" s="295" t="n">
        <v>1</v>
      </c>
      <c r="BA115" s="295" t="n">
        <f aca="false">IF(AZ115=1,G115,0)</f>
        <v>0</v>
      </c>
      <c r="BB115" s="295" t="n">
        <f aca="false">IF(AZ115=2,G115,0)</f>
        <v>0</v>
      </c>
      <c r="BC115" s="295" t="n">
        <f aca="false">IF(AZ115=3,G115,0)</f>
        <v>0</v>
      </c>
      <c r="BD115" s="295" t="n">
        <f aca="false">IF(AZ115=4,G115,0)</f>
        <v>0</v>
      </c>
      <c r="BE115" s="295" t="n">
        <f aca="false">IF(AZ115=5,G115,0)</f>
        <v>0</v>
      </c>
      <c r="CA115" s="314" t="n">
        <v>1</v>
      </c>
      <c r="CB115" s="314" t="n">
        <v>0</v>
      </c>
      <c r="CZ115" s="295" t="n">
        <v>1.1322</v>
      </c>
    </row>
    <row r="116" customFormat="false" ht="12.75" hidden="false" customHeight="true" outlineLevel="0" collapsed="false">
      <c r="A116" s="377"/>
      <c r="B116" s="378"/>
      <c r="C116" s="384" t="s">
        <v>449</v>
      </c>
      <c r="D116" s="384"/>
      <c r="E116" s="385" t="n">
        <v>51.2</v>
      </c>
      <c r="F116" s="381"/>
      <c r="G116" s="382"/>
      <c r="M116" s="383" t="s">
        <v>621</v>
      </c>
      <c r="O116" s="314"/>
    </row>
    <row r="117" s="392" customFormat="true" ht="15" hidden="false" customHeight="true" outlineLevel="0" collapsed="false">
      <c r="A117" s="388" t="n">
        <v>30</v>
      </c>
      <c r="B117" s="403" t="s">
        <v>622</v>
      </c>
      <c r="C117" s="390" t="s">
        <v>623</v>
      </c>
      <c r="D117" s="374" t="s">
        <v>41</v>
      </c>
      <c r="E117" s="375" t="n">
        <v>42.5</v>
      </c>
      <c r="F117" s="375" t="n">
        <v>150</v>
      </c>
      <c r="G117" s="391" t="n">
        <f aca="false">E117*F117</f>
        <v>6375</v>
      </c>
      <c r="M117" s="383" t="s">
        <v>624</v>
      </c>
      <c r="O117" s="393"/>
    </row>
    <row r="118" customFormat="false" ht="12.75" hidden="false" customHeight="true" outlineLevel="0" collapsed="false">
      <c r="A118" s="377"/>
      <c r="B118" s="378"/>
      <c r="C118" s="379" t="s">
        <v>625</v>
      </c>
      <c r="D118" s="379"/>
      <c r="E118" s="380" t="n">
        <v>0</v>
      </c>
      <c r="F118" s="381"/>
      <c r="G118" s="382"/>
      <c r="O118" s="314" t="n">
        <v>2</v>
      </c>
      <c r="AA118" s="295" t="n">
        <v>1</v>
      </c>
      <c r="AB118" s="295" t="n">
        <v>1</v>
      </c>
      <c r="AC118" s="295" t="n">
        <v>1</v>
      </c>
      <c r="AZ118" s="295" t="n">
        <v>1</v>
      </c>
      <c r="BA118" s="295" t="n">
        <f aca="false">IF(AZ118=1,G118,0)</f>
        <v>0</v>
      </c>
      <c r="BB118" s="295" t="n">
        <f aca="false">IF(AZ118=2,G118,0)</f>
        <v>0</v>
      </c>
      <c r="BC118" s="295" t="n">
        <f aca="false">IF(AZ118=3,G118,0)</f>
        <v>0</v>
      </c>
      <c r="BD118" s="295" t="n">
        <f aca="false">IF(AZ118=4,G118,0)</f>
        <v>0</v>
      </c>
      <c r="BE118" s="295" t="n">
        <f aca="false">IF(AZ118=5,G118,0)</f>
        <v>0</v>
      </c>
      <c r="CA118" s="314" t="n">
        <v>1</v>
      </c>
      <c r="CB118" s="314" t="n">
        <v>1</v>
      </c>
      <c r="CZ118" s="295" t="n">
        <v>1.89077</v>
      </c>
    </row>
    <row r="119" customFormat="false" ht="12.75" hidden="false" customHeight="true" outlineLevel="0" collapsed="false">
      <c r="A119" s="377"/>
      <c r="B119" s="378"/>
      <c r="C119" s="379" t="s">
        <v>626</v>
      </c>
      <c r="D119" s="379"/>
      <c r="E119" s="380" t="n">
        <v>42.5</v>
      </c>
      <c r="F119" s="381"/>
      <c r="G119" s="382"/>
      <c r="M119" s="383" t="s">
        <v>627</v>
      </c>
      <c r="O119" s="314"/>
    </row>
    <row r="120" customFormat="false" ht="12.75" hidden="false" customHeight="true" outlineLevel="0" collapsed="false">
      <c r="A120" s="371" t="n">
        <v>31</v>
      </c>
      <c r="B120" s="372" t="s">
        <v>628</v>
      </c>
      <c r="C120" s="373" t="s">
        <v>629</v>
      </c>
      <c r="D120" s="374" t="s">
        <v>41</v>
      </c>
      <c r="E120" s="375" t="n">
        <v>110.3</v>
      </c>
      <c r="F120" s="375" t="n">
        <v>160</v>
      </c>
      <c r="G120" s="376" t="n">
        <f aca="false">E120*F120</f>
        <v>17648</v>
      </c>
      <c r="M120" s="383" t="s">
        <v>630</v>
      </c>
      <c r="O120" s="314"/>
    </row>
    <row r="121" customFormat="false" ht="12.75" hidden="false" customHeight="true" outlineLevel="0" collapsed="false">
      <c r="A121" s="377"/>
      <c r="B121" s="378"/>
      <c r="C121" s="379" t="s">
        <v>631</v>
      </c>
      <c r="D121" s="379"/>
      <c r="E121" s="380" t="n">
        <v>0</v>
      </c>
      <c r="F121" s="381"/>
      <c r="G121" s="382"/>
      <c r="O121" s="314" t="n">
        <v>2</v>
      </c>
      <c r="AA121" s="295" t="n">
        <v>1</v>
      </c>
      <c r="AB121" s="295" t="n">
        <v>1</v>
      </c>
      <c r="AC121" s="295" t="n">
        <v>1</v>
      </c>
      <c r="AZ121" s="295" t="n">
        <v>1</v>
      </c>
      <c r="BA121" s="295" t="n">
        <f aca="false">IF(AZ121=1,G121,0)</f>
        <v>0</v>
      </c>
      <c r="BB121" s="295" t="n">
        <f aca="false">IF(AZ121=2,G121,0)</f>
        <v>0</v>
      </c>
      <c r="BC121" s="295" t="n">
        <f aca="false">IF(AZ121=3,G121,0)</f>
        <v>0</v>
      </c>
      <c r="BD121" s="295" t="n">
        <f aca="false">IF(AZ121=4,G121,0)</f>
        <v>0</v>
      </c>
      <c r="BE121" s="295" t="n">
        <f aca="false">IF(AZ121=5,G121,0)</f>
        <v>0</v>
      </c>
      <c r="CA121" s="314" t="n">
        <v>1</v>
      </c>
      <c r="CB121" s="314" t="n">
        <v>1</v>
      </c>
      <c r="CZ121" s="295" t="n">
        <v>2.5</v>
      </c>
    </row>
    <row r="122" customFormat="false" ht="12.75" hidden="false" customHeight="true" outlineLevel="0" collapsed="false">
      <c r="A122" s="377"/>
      <c r="B122" s="378"/>
      <c r="C122" s="379" t="s">
        <v>632</v>
      </c>
      <c r="D122" s="379"/>
      <c r="E122" s="380" t="n">
        <v>103.8</v>
      </c>
      <c r="F122" s="381"/>
      <c r="G122" s="382"/>
      <c r="M122" s="383" t="s">
        <v>633</v>
      </c>
      <c r="O122" s="314"/>
    </row>
    <row r="123" customFormat="false" ht="12.75" hidden="false" customHeight="true" outlineLevel="0" collapsed="false">
      <c r="A123" s="377"/>
      <c r="B123" s="378"/>
      <c r="C123" s="379" t="s">
        <v>634</v>
      </c>
      <c r="D123" s="379"/>
      <c r="E123" s="380" t="n">
        <v>3</v>
      </c>
      <c r="F123" s="381"/>
      <c r="G123" s="382"/>
      <c r="O123" s="314" t="n">
        <v>2</v>
      </c>
      <c r="AA123" s="295" t="n">
        <v>1</v>
      </c>
      <c r="AB123" s="295" t="n">
        <v>0</v>
      </c>
      <c r="AC123" s="295" t="n">
        <v>0</v>
      </c>
      <c r="AZ123" s="295" t="n">
        <v>1</v>
      </c>
      <c r="BA123" s="295" t="n">
        <f aca="false">IF(AZ123=1,G123,0)</f>
        <v>0</v>
      </c>
      <c r="BB123" s="295" t="n">
        <f aca="false">IF(AZ123=2,G123,0)</f>
        <v>0</v>
      </c>
      <c r="BC123" s="295" t="n">
        <f aca="false">IF(AZ123=3,G123,0)</f>
        <v>0</v>
      </c>
      <c r="BD123" s="295" t="n">
        <f aca="false">IF(AZ123=4,G123,0)</f>
        <v>0</v>
      </c>
      <c r="BE123" s="295" t="n">
        <f aca="false">IF(AZ123=5,G123,0)</f>
        <v>0</v>
      </c>
      <c r="CA123" s="314" t="n">
        <v>1</v>
      </c>
      <c r="CB123" s="314" t="n">
        <v>0</v>
      </c>
      <c r="CZ123" s="295" t="n">
        <v>0.00441</v>
      </c>
    </row>
    <row r="124" customFormat="false" ht="12.75" hidden="false" customHeight="true" outlineLevel="0" collapsed="false">
      <c r="A124" s="377"/>
      <c r="B124" s="378"/>
      <c r="C124" s="379" t="s">
        <v>439</v>
      </c>
      <c r="D124" s="379"/>
      <c r="E124" s="380" t="n">
        <v>0</v>
      </c>
      <c r="F124" s="381"/>
      <c r="G124" s="382"/>
      <c r="M124" s="383" t="s">
        <v>635</v>
      </c>
      <c r="O124" s="314"/>
    </row>
    <row r="125" customFormat="false" ht="12.75" hidden="false" customHeight="true" outlineLevel="0" collapsed="false">
      <c r="A125" s="377"/>
      <c r="B125" s="378"/>
      <c r="C125" s="379" t="s">
        <v>636</v>
      </c>
      <c r="D125" s="379"/>
      <c r="E125" s="380" t="n">
        <v>3.5</v>
      </c>
      <c r="F125" s="381"/>
      <c r="G125" s="382"/>
      <c r="O125" s="314" t="n">
        <v>4</v>
      </c>
      <c r="BA125" s="334" t="n">
        <f aca="false">SUM(BA114:BA124)</f>
        <v>0</v>
      </c>
      <c r="BB125" s="334" t="n">
        <f aca="false">SUM(BB114:BB124)</f>
        <v>0</v>
      </c>
      <c r="BC125" s="334" t="n">
        <f aca="false">SUM(BC114:BC124)</f>
        <v>0</v>
      </c>
      <c r="BD125" s="334" t="n">
        <f aca="false">SUM(BD114:BD124)</f>
        <v>0</v>
      </c>
      <c r="BE125" s="334" t="n">
        <f aca="false">SUM(BE114:BE124)</f>
        <v>0</v>
      </c>
    </row>
    <row r="126" customFormat="false" ht="12.75" hidden="false" customHeight="false" outlineLevel="0" collapsed="false">
      <c r="A126" s="371" t="n">
        <v>32</v>
      </c>
      <c r="B126" s="372" t="s">
        <v>637</v>
      </c>
      <c r="C126" s="373" t="s">
        <v>638</v>
      </c>
      <c r="D126" s="374" t="s">
        <v>217</v>
      </c>
      <c r="E126" s="375" t="n">
        <v>28</v>
      </c>
      <c r="F126" s="375" t="n">
        <v>200</v>
      </c>
      <c r="G126" s="376" t="n">
        <f aca="false">E126*F126</f>
        <v>5600</v>
      </c>
      <c r="O126" s="314" t="n">
        <v>1</v>
      </c>
    </row>
    <row r="127" customFormat="false" ht="12.75" hidden="false" customHeight="true" outlineLevel="0" collapsed="false">
      <c r="A127" s="377"/>
      <c r="B127" s="378"/>
      <c r="C127" s="379" t="s">
        <v>639</v>
      </c>
      <c r="D127" s="379"/>
      <c r="E127" s="380" t="n">
        <v>0</v>
      </c>
      <c r="F127" s="381"/>
      <c r="G127" s="382"/>
      <c r="O127" s="314" t="n">
        <v>2</v>
      </c>
      <c r="AA127" s="295" t="n">
        <v>1</v>
      </c>
      <c r="AB127" s="295" t="n">
        <v>1</v>
      </c>
      <c r="AC127" s="295" t="n">
        <v>1</v>
      </c>
      <c r="AZ127" s="295" t="n">
        <v>1</v>
      </c>
      <c r="BA127" s="295" t="n">
        <f aca="false">IF(AZ127=1,G127,0)</f>
        <v>0</v>
      </c>
      <c r="BB127" s="295" t="n">
        <f aca="false">IF(AZ127=2,G127,0)</f>
        <v>0</v>
      </c>
      <c r="BC127" s="295" t="n">
        <f aca="false">IF(AZ127=3,G127,0)</f>
        <v>0</v>
      </c>
      <c r="BD127" s="295" t="n">
        <f aca="false">IF(AZ127=4,G127,0)</f>
        <v>0</v>
      </c>
      <c r="BE127" s="295" t="n">
        <f aca="false">IF(AZ127=5,G127,0)</f>
        <v>0</v>
      </c>
      <c r="CA127" s="314" t="n">
        <v>1</v>
      </c>
      <c r="CB127" s="314" t="n">
        <v>1</v>
      </c>
      <c r="CZ127" s="295" t="n">
        <v>0</v>
      </c>
    </row>
    <row r="128" customFormat="false" ht="12.75" hidden="false" customHeight="true" outlineLevel="0" collapsed="false">
      <c r="A128" s="377"/>
      <c r="B128" s="378"/>
      <c r="C128" s="379" t="s">
        <v>640</v>
      </c>
      <c r="D128" s="379"/>
      <c r="E128" s="380" t="n">
        <v>0</v>
      </c>
      <c r="F128" s="381"/>
      <c r="G128" s="382"/>
      <c r="M128" s="383" t="s">
        <v>641</v>
      </c>
      <c r="O128" s="314"/>
    </row>
    <row r="129" customFormat="false" ht="12.75" hidden="false" customHeight="true" outlineLevel="0" collapsed="false">
      <c r="A129" s="377"/>
      <c r="B129" s="378"/>
      <c r="C129" s="379" t="s">
        <v>642</v>
      </c>
      <c r="D129" s="379"/>
      <c r="E129" s="380" t="n">
        <v>6</v>
      </c>
      <c r="F129" s="381"/>
      <c r="G129" s="382"/>
      <c r="O129" s="314" t="n">
        <v>2</v>
      </c>
      <c r="AA129" s="295" t="n">
        <v>1</v>
      </c>
      <c r="AB129" s="295" t="n">
        <v>1</v>
      </c>
      <c r="AC129" s="295" t="n">
        <v>1</v>
      </c>
      <c r="AZ129" s="295" t="n">
        <v>1</v>
      </c>
      <c r="BA129" s="295" t="n">
        <f aca="false">IF(AZ129=1,G129,0)</f>
        <v>0</v>
      </c>
      <c r="BB129" s="295" t="n">
        <f aca="false">IF(AZ129=2,G129,0)</f>
        <v>0</v>
      </c>
      <c r="BC129" s="295" t="n">
        <f aca="false">IF(AZ129=3,G129,0)</f>
        <v>0</v>
      </c>
      <c r="BD129" s="295" t="n">
        <f aca="false">IF(AZ129=4,G129,0)</f>
        <v>0</v>
      </c>
      <c r="BE129" s="295" t="n">
        <f aca="false">IF(AZ129=5,G129,0)</f>
        <v>0</v>
      </c>
      <c r="CA129" s="314" t="n">
        <v>1</v>
      </c>
      <c r="CB129" s="314" t="n">
        <v>1</v>
      </c>
      <c r="CZ129" s="295" t="n">
        <v>2E-005</v>
      </c>
    </row>
    <row r="130" customFormat="false" ht="12.75" hidden="false" customHeight="true" outlineLevel="0" collapsed="false">
      <c r="A130" s="377"/>
      <c r="B130" s="378"/>
      <c r="C130" s="379" t="s">
        <v>643</v>
      </c>
      <c r="D130" s="379"/>
      <c r="E130" s="380" t="n">
        <v>20</v>
      </c>
      <c r="F130" s="381"/>
      <c r="G130" s="382"/>
      <c r="M130" s="383" t="s">
        <v>644</v>
      </c>
      <c r="O130" s="314"/>
    </row>
    <row r="131" customFormat="false" ht="12.75" hidden="false" customHeight="true" outlineLevel="0" collapsed="false">
      <c r="A131" s="377"/>
      <c r="B131" s="378"/>
      <c r="C131" s="384" t="s">
        <v>449</v>
      </c>
      <c r="D131" s="384"/>
      <c r="E131" s="385" t="n">
        <v>26</v>
      </c>
      <c r="F131" s="381"/>
      <c r="G131" s="382"/>
      <c r="M131" s="383" t="s">
        <v>645</v>
      </c>
      <c r="O131" s="314"/>
    </row>
    <row r="132" customFormat="false" ht="12.75" hidden="false" customHeight="true" outlineLevel="0" collapsed="false">
      <c r="A132" s="377"/>
      <c r="B132" s="378"/>
      <c r="C132" s="379" t="s">
        <v>646</v>
      </c>
      <c r="D132" s="379"/>
      <c r="E132" s="380" t="n">
        <v>0</v>
      </c>
      <c r="F132" s="381"/>
      <c r="G132" s="382"/>
      <c r="M132" s="383" t="s">
        <v>599</v>
      </c>
      <c r="O132" s="314"/>
    </row>
    <row r="133" customFormat="false" ht="12.75" hidden="false" customHeight="true" outlineLevel="0" collapsed="false">
      <c r="A133" s="377"/>
      <c r="B133" s="378"/>
      <c r="C133" s="379" t="s">
        <v>647</v>
      </c>
      <c r="D133" s="379"/>
      <c r="E133" s="380" t="n">
        <v>1</v>
      </c>
      <c r="F133" s="381"/>
      <c r="G133" s="382"/>
      <c r="M133" s="383" t="s">
        <v>648</v>
      </c>
      <c r="O133" s="314"/>
    </row>
    <row r="134" customFormat="false" ht="12.75" hidden="false" customHeight="true" outlineLevel="0" collapsed="false">
      <c r="A134" s="377"/>
      <c r="B134" s="378"/>
      <c r="C134" s="379" t="s">
        <v>649</v>
      </c>
      <c r="D134" s="379"/>
      <c r="E134" s="380" t="n">
        <v>1</v>
      </c>
      <c r="F134" s="381"/>
      <c r="G134" s="382"/>
      <c r="M134" s="383" t="s">
        <v>650</v>
      </c>
      <c r="O134" s="314"/>
    </row>
    <row r="135" customFormat="false" ht="12.75" hidden="false" customHeight="true" outlineLevel="0" collapsed="false">
      <c r="A135" s="377"/>
      <c r="B135" s="378"/>
      <c r="C135" s="384" t="s">
        <v>449</v>
      </c>
      <c r="D135" s="384"/>
      <c r="E135" s="385" t="n">
        <v>2</v>
      </c>
      <c r="F135" s="381"/>
      <c r="G135" s="382"/>
      <c r="M135" s="383" t="s">
        <v>651</v>
      </c>
      <c r="O135" s="314"/>
    </row>
    <row r="136" customFormat="false" ht="12.75" hidden="false" customHeight="true" outlineLevel="0" collapsed="false">
      <c r="A136" s="371" t="n">
        <v>33</v>
      </c>
      <c r="B136" s="372" t="s">
        <v>652</v>
      </c>
      <c r="C136" s="373" t="s">
        <v>653</v>
      </c>
      <c r="D136" s="374" t="s">
        <v>217</v>
      </c>
      <c r="E136" s="375" t="n">
        <v>5</v>
      </c>
      <c r="F136" s="375" t="n">
        <v>400</v>
      </c>
      <c r="G136" s="376" t="n">
        <f aca="false">E136*F136</f>
        <v>2000</v>
      </c>
      <c r="M136" s="383" t="s">
        <v>654</v>
      </c>
      <c r="O136" s="314"/>
    </row>
    <row r="137" customFormat="false" ht="12.75" hidden="false" customHeight="true" outlineLevel="0" collapsed="false">
      <c r="A137" s="377"/>
      <c r="B137" s="378"/>
      <c r="C137" s="379" t="s">
        <v>655</v>
      </c>
      <c r="D137" s="379"/>
      <c r="E137" s="380" t="n">
        <v>0</v>
      </c>
      <c r="F137" s="381"/>
      <c r="G137" s="382"/>
      <c r="M137" s="383" t="s">
        <v>656</v>
      </c>
      <c r="O137" s="314"/>
    </row>
    <row r="138" customFormat="false" ht="12.75" hidden="false" customHeight="true" outlineLevel="0" collapsed="false">
      <c r="A138" s="377"/>
      <c r="B138" s="378"/>
      <c r="C138" s="379" t="s">
        <v>657</v>
      </c>
      <c r="D138" s="379"/>
      <c r="E138" s="380" t="n">
        <v>1</v>
      </c>
      <c r="F138" s="381"/>
      <c r="G138" s="382"/>
      <c r="M138" s="383" t="s">
        <v>658</v>
      </c>
      <c r="O138" s="314"/>
    </row>
    <row r="139" customFormat="false" ht="12.75" hidden="false" customHeight="true" outlineLevel="0" collapsed="false">
      <c r="A139" s="377"/>
      <c r="B139" s="378"/>
      <c r="C139" s="384" t="s">
        <v>449</v>
      </c>
      <c r="D139" s="384"/>
      <c r="E139" s="385" t="n">
        <v>1</v>
      </c>
      <c r="F139" s="381"/>
      <c r="G139" s="382"/>
      <c r="O139" s="314" t="n">
        <v>2</v>
      </c>
      <c r="AA139" s="295" t="n">
        <v>1</v>
      </c>
      <c r="AB139" s="295" t="n">
        <v>1</v>
      </c>
      <c r="AC139" s="295" t="n">
        <v>1</v>
      </c>
      <c r="AZ139" s="295" t="n">
        <v>1</v>
      </c>
      <c r="BA139" s="295" t="n">
        <f aca="false">IF(AZ139=1,G139,0)</f>
        <v>0</v>
      </c>
      <c r="BB139" s="295" t="n">
        <f aca="false">IF(AZ139=2,G139,0)</f>
        <v>0</v>
      </c>
      <c r="BC139" s="295" t="n">
        <f aca="false">IF(AZ139=3,G139,0)</f>
        <v>0</v>
      </c>
      <c r="BD139" s="295" t="n">
        <f aca="false">IF(AZ139=4,G139,0)</f>
        <v>0</v>
      </c>
      <c r="BE139" s="295" t="n">
        <f aca="false">IF(AZ139=5,G139,0)</f>
        <v>0</v>
      </c>
      <c r="CA139" s="314" t="n">
        <v>1</v>
      </c>
      <c r="CB139" s="314" t="n">
        <v>1</v>
      </c>
      <c r="CZ139" s="295" t="n">
        <v>0.0001</v>
      </c>
    </row>
    <row r="140" customFormat="false" ht="12.75" hidden="false" customHeight="true" outlineLevel="0" collapsed="false">
      <c r="A140" s="377"/>
      <c r="B140" s="378"/>
      <c r="C140" s="379" t="s">
        <v>659</v>
      </c>
      <c r="D140" s="379"/>
      <c r="E140" s="380" t="n">
        <v>0</v>
      </c>
      <c r="F140" s="381"/>
      <c r="G140" s="382"/>
      <c r="M140" s="383" t="s">
        <v>613</v>
      </c>
      <c r="O140" s="314"/>
    </row>
    <row r="141" customFormat="false" ht="12.75" hidden="false" customHeight="true" outlineLevel="0" collapsed="false">
      <c r="A141" s="377"/>
      <c r="B141" s="378"/>
      <c r="C141" s="379" t="s">
        <v>660</v>
      </c>
      <c r="D141" s="379"/>
      <c r="E141" s="380" t="n">
        <v>1</v>
      </c>
      <c r="F141" s="381"/>
      <c r="G141" s="382"/>
      <c r="M141" s="383" t="s">
        <v>661</v>
      </c>
      <c r="O141" s="314"/>
    </row>
    <row r="142" customFormat="false" ht="12.75" hidden="false" customHeight="true" outlineLevel="0" collapsed="false">
      <c r="A142" s="377"/>
      <c r="B142" s="378"/>
      <c r="C142" s="379" t="s">
        <v>662</v>
      </c>
      <c r="D142" s="379"/>
      <c r="E142" s="380" t="n">
        <v>0</v>
      </c>
      <c r="F142" s="381"/>
      <c r="G142" s="382"/>
      <c r="M142" s="383" t="s">
        <v>663</v>
      </c>
      <c r="O142" s="314"/>
    </row>
    <row r="143" customFormat="false" ht="12.75" hidden="false" customHeight="true" outlineLevel="0" collapsed="false">
      <c r="A143" s="377"/>
      <c r="B143" s="378"/>
      <c r="C143" s="379" t="s">
        <v>664</v>
      </c>
      <c r="D143" s="379"/>
      <c r="E143" s="380" t="n">
        <v>1</v>
      </c>
      <c r="F143" s="381"/>
      <c r="G143" s="382"/>
      <c r="M143" s="383" t="s">
        <v>665</v>
      </c>
      <c r="O143" s="314"/>
    </row>
    <row r="144" customFormat="false" ht="12.75" hidden="false" customHeight="true" outlineLevel="0" collapsed="false">
      <c r="A144" s="377"/>
      <c r="B144" s="378"/>
      <c r="C144" s="384" t="s">
        <v>449</v>
      </c>
      <c r="D144" s="384"/>
      <c r="E144" s="385" t="n">
        <v>2</v>
      </c>
      <c r="F144" s="381"/>
      <c r="G144" s="382"/>
      <c r="M144" s="383" t="s">
        <v>666</v>
      </c>
      <c r="O144" s="314"/>
    </row>
    <row r="145" customFormat="false" ht="12.75" hidden="false" customHeight="true" outlineLevel="0" collapsed="false">
      <c r="A145" s="377"/>
      <c r="B145" s="378"/>
      <c r="C145" s="379" t="s">
        <v>667</v>
      </c>
      <c r="D145" s="379"/>
      <c r="E145" s="380" t="n">
        <v>0</v>
      </c>
      <c r="F145" s="381"/>
      <c r="G145" s="382"/>
      <c r="M145" s="383" t="s">
        <v>668</v>
      </c>
      <c r="O145" s="314"/>
    </row>
    <row r="146" customFormat="false" ht="12.75" hidden="false" customHeight="true" outlineLevel="0" collapsed="false">
      <c r="A146" s="377"/>
      <c r="B146" s="378"/>
      <c r="C146" s="379" t="s">
        <v>669</v>
      </c>
      <c r="D146" s="379"/>
      <c r="E146" s="380" t="n">
        <v>2</v>
      </c>
      <c r="F146" s="381"/>
      <c r="G146" s="382"/>
      <c r="M146" s="383" t="s">
        <v>670</v>
      </c>
      <c r="O146" s="314"/>
    </row>
    <row r="147" customFormat="false" ht="12.75" hidden="false" customHeight="true" outlineLevel="0" collapsed="false">
      <c r="A147" s="377"/>
      <c r="B147" s="378"/>
      <c r="C147" s="384" t="s">
        <v>449</v>
      </c>
      <c r="D147" s="384"/>
      <c r="E147" s="385" t="n">
        <v>2</v>
      </c>
      <c r="F147" s="381"/>
      <c r="G147" s="382"/>
      <c r="M147" s="383" t="s">
        <v>671</v>
      </c>
      <c r="O147" s="314"/>
    </row>
    <row r="148" customFormat="false" ht="12.75" hidden="false" customHeight="true" outlineLevel="0" collapsed="false">
      <c r="A148" s="371" t="n">
        <v>34</v>
      </c>
      <c r="B148" s="372" t="s">
        <v>672</v>
      </c>
      <c r="C148" s="373" t="s">
        <v>673</v>
      </c>
      <c r="D148" s="374" t="s">
        <v>217</v>
      </c>
      <c r="E148" s="375" t="n">
        <v>6</v>
      </c>
      <c r="F148" s="375" t="n">
        <v>450</v>
      </c>
      <c r="G148" s="376" t="n">
        <f aca="false">E148*F148</f>
        <v>2700</v>
      </c>
      <c r="M148" s="383" t="s">
        <v>674</v>
      </c>
      <c r="O148" s="314"/>
    </row>
    <row r="149" customFormat="false" ht="12.75" hidden="false" customHeight="true" outlineLevel="0" collapsed="false">
      <c r="A149" s="377"/>
      <c r="B149" s="378"/>
      <c r="C149" s="379" t="s">
        <v>675</v>
      </c>
      <c r="D149" s="379"/>
      <c r="E149" s="380" t="n">
        <v>0</v>
      </c>
      <c r="F149" s="381"/>
      <c r="G149" s="382"/>
      <c r="M149" s="383" t="s">
        <v>449</v>
      </c>
      <c r="O149" s="314"/>
    </row>
    <row r="150" customFormat="false" ht="12.75" hidden="false" customHeight="true" outlineLevel="0" collapsed="false">
      <c r="A150" s="377"/>
      <c r="B150" s="378"/>
      <c r="C150" s="379" t="s">
        <v>676</v>
      </c>
      <c r="D150" s="379"/>
      <c r="E150" s="380" t="n">
        <v>1</v>
      </c>
      <c r="F150" s="381"/>
      <c r="G150" s="382"/>
      <c r="M150" s="383" t="s">
        <v>618</v>
      </c>
      <c r="O150" s="314"/>
    </row>
    <row r="151" customFormat="false" ht="12.75" hidden="false" customHeight="true" outlineLevel="0" collapsed="false">
      <c r="A151" s="377"/>
      <c r="B151" s="378"/>
      <c r="C151" s="379" t="s">
        <v>677</v>
      </c>
      <c r="D151" s="379"/>
      <c r="E151" s="380" t="n">
        <v>0</v>
      </c>
      <c r="F151" s="381"/>
      <c r="G151" s="382"/>
      <c r="M151" s="383" t="s">
        <v>678</v>
      </c>
      <c r="O151" s="314"/>
    </row>
    <row r="152" customFormat="false" ht="12.75" hidden="false" customHeight="true" outlineLevel="0" collapsed="false">
      <c r="A152" s="377"/>
      <c r="B152" s="378"/>
      <c r="C152" s="379" t="s">
        <v>679</v>
      </c>
      <c r="D152" s="379"/>
      <c r="E152" s="380" t="n">
        <v>5</v>
      </c>
      <c r="F152" s="381"/>
      <c r="G152" s="382"/>
      <c r="M152" s="383" t="s">
        <v>680</v>
      </c>
      <c r="O152" s="314"/>
    </row>
    <row r="153" customFormat="false" ht="12.75" hidden="false" customHeight="true" outlineLevel="0" collapsed="false">
      <c r="A153" s="371" t="n">
        <v>35</v>
      </c>
      <c r="B153" s="372" t="s">
        <v>681</v>
      </c>
      <c r="C153" s="373" t="s">
        <v>682</v>
      </c>
      <c r="D153" s="374" t="s">
        <v>217</v>
      </c>
      <c r="E153" s="375" t="n">
        <v>1</v>
      </c>
      <c r="F153" s="375" t="n">
        <v>250</v>
      </c>
      <c r="G153" s="376" t="n">
        <f aca="false">E153*F153</f>
        <v>250</v>
      </c>
      <c r="M153" s="383" t="s">
        <v>683</v>
      </c>
      <c r="O153" s="314"/>
    </row>
    <row r="154" customFormat="false" ht="12.75" hidden="false" customHeight="true" outlineLevel="0" collapsed="false">
      <c r="A154" s="377"/>
      <c r="B154" s="378"/>
      <c r="C154" s="379" t="s">
        <v>684</v>
      </c>
      <c r="D154" s="379"/>
      <c r="E154" s="380" t="n">
        <v>0</v>
      </c>
      <c r="F154" s="381"/>
      <c r="G154" s="382"/>
      <c r="M154" s="383" t="s">
        <v>685</v>
      </c>
      <c r="O154" s="314"/>
    </row>
    <row r="155" customFormat="false" ht="12.75" hidden="false" customHeight="true" outlineLevel="0" collapsed="false">
      <c r="A155" s="377"/>
      <c r="B155" s="378"/>
      <c r="C155" s="379" t="s">
        <v>686</v>
      </c>
      <c r="D155" s="379"/>
      <c r="E155" s="380" t="n">
        <v>1</v>
      </c>
      <c r="F155" s="381"/>
      <c r="G155" s="382"/>
      <c r="M155" s="383" t="s">
        <v>687</v>
      </c>
      <c r="O155" s="314"/>
    </row>
    <row r="156" customFormat="false" ht="12.75" hidden="false" customHeight="true" outlineLevel="0" collapsed="false">
      <c r="A156" s="371" t="n">
        <v>36</v>
      </c>
      <c r="B156" s="372" t="s">
        <v>688</v>
      </c>
      <c r="C156" s="373" t="s">
        <v>689</v>
      </c>
      <c r="D156" s="374" t="s">
        <v>690</v>
      </c>
      <c r="E156" s="375" t="n">
        <v>2</v>
      </c>
      <c r="F156" s="375" t="n">
        <v>6000</v>
      </c>
      <c r="G156" s="376" t="n">
        <f aca="false">E156*F156</f>
        <v>12000</v>
      </c>
      <c r="M156" s="383" t="s">
        <v>691</v>
      </c>
      <c r="O156" s="314"/>
    </row>
    <row r="157" customFormat="false" ht="12.75" hidden="false" customHeight="true" outlineLevel="0" collapsed="false">
      <c r="A157" s="371" t="n">
        <v>37</v>
      </c>
      <c r="B157" s="372" t="s">
        <v>692</v>
      </c>
      <c r="C157" s="373" t="s">
        <v>693</v>
      </c>
      <c r="D157" s="374" t="s">
        <v>690</v>
      </c>
      <c r="E157" s="375" t="n">
        <v>2</v>
      </c>
      <c r="F157" s="375" t="n">
        <v>6000</v>
      </c>
      <c r="G157" s="376" t="n">
        <f aca="false">E157*F157</f>
        <v>12000</v>
      </c>
      <c r="M157" s="383" t="s">
        <v>694</v>
      </c>
      <c r="O157" s="314"/>
    </row>
    <row r="158" customFormat="false" ht="12.75" hidden="false" customHeight="true" outlineLevel="0" collapsed="false">
      <c r="A158" s="371" t="n">
        <v>38</v>
      </c>
      <c r="B158" s="372" t="s">
        <v>695</v>
      </c>
      <c r="C158" s="373" t="s">
        <v>696</v>
      </c>
      <c r="D158" s="374" t="s">
        <v>41</v>
      </c>
      <c r="E158" s="375" t="n">
        <v>331.7</v>
      </c>
      <c r="F158" s="375" t="n">
        <v>80</v>
      </c>
      <c r="G158" s="376" t="n">
        <f aca="false">E158*F158</f>
        <v>26536</v>
      </c>
      <c r="M158" s="383" t="s">
        <v>697</v>
      </c>
      <c r="O158" s="314"/>
    </row>
    <row r="159" customFormat="false" ht="12.75" hidden="false" customHeight="true" outlineLevel="0" collapsed="false">
      <c r="A159" s="377"/>
      <c r="B159" s="378"/>
      <c r="C159" s="379" t="s">
        <v>698</v>
      </c>
      <c r="D159" s="379"/>
      <c r="E159" s="380" t="n">
        <v>256.7</v>
      </c>
      <c r="F159" s="381"/>
      <c r="G159" s="382"/>
      <c r="M159" s="383" t="s">
        <v>449</v>
      </c>
      <c r="O159" s="314"/>
    </row>
    <row r="160" customFormat="false" ht="12.75" hidden="false" customHeight="true" outlineLevel="0" collapsed="false">
      <c r="A160" s="377"/>
      <c r="B160" s="378"/>
      <c r="C160" s="379" t="s">
        <v>699</v>
      </c>
      <c r="D160" s="379"/>
      <c r="E160" s="380" t="n">
        <v>75</v>
      </c>
      <c r="F160" s="381"/>
      <c r="G160" s="382"/>
      <c r="O160" s="314" t="n">
        <v>2</v>
      </c>
      <c r="AA160" s="295" t="n">
        <v>1</v>
      </c>
      <c r="AB160" s="295" t="n">
        <v>1</v>
      </c>
      <c r="AC160" s="295" t="n">
        <v>1</v>
      </c>
      <c r="AZ160" s="295" t="n">
        <v>1</v>
      </c>
      <c r="BA160" s="295" t="n">
        <f aca="false">IF(AZ160=1,G160,0)</f>
        <v>0</v>
      </c>
      <c r="BB160" s="295" t="n">
        <f aca="false">IF(AZ160=2,G160,0)</f>
        <v>0</v>
      </c>
      <c r="BC160" s="295" t="n">
        <f aca="false">IF(AZ160=3,G160,0)</f>
        <v>0</v>
      </c>
      <c r="BD160" s="295" t="n">
        <f aca="false">IF(AZ160=4,G160,0)</f>
        <v>0</v>
      </c>
      <c r="BE160" s="295" t="n">
        <f aca="false">IF(AZ160=5,G160,0)</f>
        <v>0</v>
      </c>
      <c r="CA160" s="314" t="n">
        <v>1</v>
      </c>
      <c r="CB160" s="314" t="n">
        <v>1</v>
      </c>
      <c r="CZ160" s="295" t="n">
        <v>0.00011</v>
      </c>
    </row>
    <row r="161" customFormat="false" ht="12.75" hidden="false" customHeight="true" outlineLevel="0" collapsed="false">
      <c r="A161" s="371" t="n">
        <v>39</v>
      </c>
      <c r="B161" s="372" t="s">
        <v>700</v>
      </c>
      <c r="C161" s="373" t="s">
        <v>701</v>
      </c>
      <c r="D161" s="374" t="s">
        <v>217</v>
      </c>
      <c r="E161" s="375" t="n">
        <v>13</v>
      </c>
      <c r="F161" s="375" t="n">
        <v>1750</v>
      </c>
      <c r="G161" s="376" t="n">
        <f aca="false">E161*F161</f>
        <v>22750</v>
      </c>
      <c r="M161" s="383" t="s">
        <v>625</v>
      </c>
      <c r="O161" s="314"/>
    </row>
    <row r="162" customFormat="false" ht="12.75" hidden="false" customHeight="true" outlineLevel="0" collapsed="false">
      <c r="A162" s="377"/>
      <c r="B162" s="378"/>
      <c r="C162" s="379" t="s">
        <v>702</v>
      </c>
      <c r="D162" s="379"/>
      <c r="E162" s="380" t="n">
        <v>10</v>
      </c>
      <c r="F162" s="381"/>
      <c r="G162" s="382"/>
      <c r="M162" s="383" t="s">
        <v>703</v>
      </c>
      <c r="O162" s="314"/>
    </row>
    <row r="163" customFormat="false" ht="12.75" hidden="false" customHeight="true" outlineLevel="0" collapsed="false">
      <c r="A163" s="377"/>
      <c r="B163" s="378"/>
      <c r="C163" s="379" t="s">
        <v>704</v>
      </c>
      <c r="D163" s="379"/>
      <c r="E163" s="380" t="n">
        <v>3</v>
      </c>
      <c r="F163" s="381"/>
      <c r="G163" s="382"/>
      <c r="M163" s="383" t="s">
        <v>705</v>
      </c>
      <c r="O163" s="314"/>
    </row>
    <row r="164" customFormat="false" ht="12.75" hidden="false" customHeight="true" outlineLevel="0" collapsed="false">
      <c r="A164" s="371" t="n">
        <v>40</v>
      </c>
      <c r="B164" s="372" t="s">
        <v>706</v>
      </c>
      <c r="C164" s="373" t="s">
        <v>707</v>
      </c>
      <c r="D164" s="374" t="s">
        <v>185</v>
      </c>
      <c r="E164" s="375" t="n">
        <v>1</v>
      </c>
      <c r="F164" s="375" t="n">
        <v>100000</v>
      </c>
      <c r="G164" s="376" t="n">
        <f aca="false">E164*F164</f>
        <v>100000</v>
      </c>
      <c r="M164" s="383" t="s">
        <v>708</v>
      </c>
      <c r="O164" s="314"/>
    </row>
    <row r="165" customFormat="false" ht="12.75" hidden="false" customHeight="false" outlineLevel="0" collapsed="false">
      <c r="A165" s="371" t="n">
        <v>41</v>
      </c>
      <c r="B165" s="372" t="s">
        <v>709</v>
      </c>
      <c r="C165" s="373" t="s">
        <v>710</v>
      </c>
      <c r="D165" s="374" t="s">
        <v>185</v>
      </c>
      <c r="E165" s="375" t="n">
        <v>1</v>
      </c>
      <c r="F165" s="375" t="n">
        <v>10000</v>
      </c>
      <c r="G165" s="376" t="n">
        <f aca="false">E165*F165</f>
        <v>10000</v>
      </c>
      <c r="O165" s="314" t="n">
        <v>2</v>
      </c>
      <c r="AA165" s="295" t="n">
        <v>1</v>
      </c>
      <c r="AB165" s="295" t="n">
        <v>1</v>
      </c>
      <c r="AC165" s="295" t="n">
        <v>1</v>
      </c>
      <c r="AZ165" s="295" t="n">
        <v>1</v>
      </c>
      <c r="BA165" s="295" t="n">
        <f aca="false">IF(AZ165=1,G165,0)</f>
        <v>10000</v>
      </c>
      <c r="BB165" s="295" t="n">
        <f aca="false">IF(AZ165=2,G165,0)</f>
        <v>0</v>
      </c>
      <c r="BC165" s="295" t="n">
        <f aca="false">IF(AZ165=3,G165,0)</f>
        <v>0</v>
      </c>
      <c r="BD165" s="295" t="n">
        <f aca="false">IF(AZ165=4,G165,0)</f>
        <v>0</v>
      </c>
      <c r="BE165" s="295" t="n">
        <f aca="false">IF(AZ165=5,G165,0)</f>
        <v>0</v>
      </c>
      <c r="CA165" s="314" t="n">
        <v>1</v>
      </c>
      <c r="CB165" s="314" t="n">
        <v>1</v>
      </c>
      <c r="CZ165" s="295" t="n">
        <v>0.00016</v>
      </c>
    </row>
    <row r="166" customFormat="false" ht="12.75" hidden="false" customHeight="true" outlineLevel="0" collapsed="false">
      <c r="A166" s="371" t="n">
        <v>42</v>
      </c>
      <c r="B166" s="372" t="s">
        <v>711</v>
      </c>
      <c r="C166" s="373" t="s">
        <v>712</v>
      </c>
      <c r="D166" s="374" t="s">
        <v>41</v>
      </c>
      <c r="E166" s="375" t="n">
        <v>251</v>
      </c>
      <c r="F166" s="375" t="n">
        <v>10</v>
      </c>
      <c r="G166" s="376" t="n">
        <f aca="false">E166*F166</f>
        <v>2510</v>
      </c>
      <c r="M166" s="383" t="s">
        <v>631</v>
      </c>
      <c r="O166" s="314"/>
    </row>
    <row r="167" customFormat="false" ht="23.25" hidden="false" customHeight="true" outlineLevel="0" collapsed="false">
      <c r="A167" s="371" t="n">
        <v>43</v>
      </c>
      <c r="B167" s="372" t="s">
        <v>713</v>
      </c>
      <c r="C167" s="373" t="s">
        <v>714</v>
      </c>
      <c r="D167" s="374" t="s">
        <v>217</v>
      </c>
      <c r="E167" s="375" t="n">
        <v>1</v>
      </c>
      <c r="F167" s="375" t="n">
        <v>15890</v>
      </c>
      <c r="G167" s="376" t="n">
        <f aca="false">E167*F167</f>
        <v>15890</v>
      </c>
      <c r="M167" s="383" t="s">
        <v>715</v>
      </c>
      <c r="O167" s="314"/>
    </row>
    <row r="168" customFormat="false" ht="12.75" hidden="false" customHeight="true" outlineLevel="0" collapsed="false">
      <c r="A168" s="377"/>
      <c r="B168" s="378"/>
      <c r="C168" s="379" t="s">
        <v>716</v>
      </c>
      <c r="D168" s="379"/>
      <c r="E168" s="380" t="n">
        <v>1</v>
      </c>
      <c r="F168" s="381"/>
      <c r="G168" s="382"/>
      <c r="M168" s="383" t="s">
        <v>717</v>
      </c>
      <c r="O168" s="314"/>
    </row>
    <row r="169" customFormat="false" ht="22.5" hidden="false" customHeight="false" outlineLevel="0" collapsed="false">
      <c r="A169" s="371" t="n">
        <v>44</v>
      </c>
      <c r="B169" s="372" t="s">
        <v>718</v>
      </c>
      <c r="C169" s="373" t="s">
        <v>719</v>
      </c>
      <c r="D169" s="374" t="s">
        <v>217</v>
      </c>
      <c r="E169" s="375" t="n">
        <v>1</v>
      </c>
      <c r="F169" s="375" t="n">
        <v>16358</v>
      </c>
      <c r="G169" s="376" t="n">
        <f aca="false">E169*F169</f>
        <v>16358</v>
      </c>
      <c r="O169" s="314" t="n">
        <v>2</v>
      </c>
      <c r="AA169" s="295" t="n">
        <v>1</v>
      </c>
      <c r="AB169" s="295" t="n">
        <v>1</v>
      </c>
      <c r="AC169" s="295" t="n">
        <v>1</v>
      </c>
      <c r="AZ169" s="295" t="n">
        <v>1</v>
      </c>
      <c r="BA169" s="295" t="n">
        <f aca="false">IF(AZ169=1,G169,0)</f>
        <v>16358</v>
      </c>
      <c r="BB169" s="295" t="n">
        <f aca="false">IF(AZ169=2,G169,0)</f>
        <v>0</v>
      </c>
      <c r="BC169" s="295" t="n">
        <f aca="false">IF(AZ169=3,G169,0)</f>
        <v>0</v>
      </c>
      <c r="BD169" s="295" t="n">
        <f aca="false">IF(AZ169=4,G169,0)</f>
        <v>0</v>
      </c>
      <c r="BE169" s="295" t="n">
        <f aca="false">IF(AZ169=5,G169,0)</f>
        <v>0</v>
      </c>
      <c r="CA169" s="314" t="n">
        <v>1</v>
      </c>
      <c r="CB169" s="314" t="n">
        <v>1</v>
      </c>
      <c r="CZ169" s="295" t="n">
        <v>1E-005</v>
      </c>
    </row>
    <row r="170" customFormat="false" ht="12.75" hidden="false" customHeight="true" outlineLevel="0" collapsed="false">
      <c r="A170" s="377"/>
      <c r="B170" s="378"/>
      <c r="C170" s="379" t="s">
        <v>720</v>
      </c>
      <c r="D170" s="379"/>
      <c r="E170" s="380" t="n">
        <v>1</v>
      </c>
      <c r="F170" s="381"/>
      <c r="G170" s="382"/>
      <c r="M170" s="383" t="s">
        <v>639</v>
      </c>
      <c r="O170" s="314"/>
    </row>
    <row r="171" customFormat="false" ht="12.75" hidden="false" customHeight="true" outlineLevel="0" collapsed="false">
      <c r="A171" s="377"/>
      <c r="B171" s="378"/>
      <c r="C171" s="404"/>
      <c r="D171" s="404"/>
      <c r="E171" s="405"/>
      <c r="F171" s="381"/>
      <c r="G171" s="382"/>
      <c r="M171" s="383"/>
      <c r="O171" s="314"/>
    </row>
    <row r="172" customFormat="false" ht="21.75" hidden="false" customHeight="true" outlineLevel="0" collapsed="false">
      <c r="A172" s="371" t="n">
        <v>45</v>
      </c>
      <c r="B172" s="372" t="s">
        <v>721</v>
      </c>
      <c r="C172" s="373" t="s">
        <v>722</v>
      </c>
      <c r="D172" s="374" t="s">
        <v>217</v>
      </c>
      <c r="E172" s="375" t="n">
        <v>1</v>
      </c>
      <c r="F172" s="375" t="n">
        <v>18866</v>
      </c>
      <c r="G172" s="376" t="n">
        <f aca="false">E172*F172</f>
        <v>18866</v>
      </c>
      <c r="M172" s="383" t="s">
        <v>640</v>
      </c>
      <c r="O172" s="314"/>
    </row>
    <row r="173" customFormat="false" ht="12.75" hidden="false" customHeight="true" outlineLevel="0" collapsed="false">
      <c r="A173" s="377"/>
      <c r="B173" s="378"/>
      <c r="C173" s="379" t="s">
        <v>723</v>
      </c>
      <c r="D173" s="379"/>
      <c r="E173" s="380" t="n">
        <v>1</v>
      </c>
      <c r="F173" s="381"/>
      <c r="G173" s="382"/>
      <c r="M173" s="383" t="s">
        <v>724</v>
      </c>
      <c r="O173" s="314"/>
    </row>
    <row r="174" customFormat="false" ht="23.25" hidden="false" customHeight="true" outlineLevel="0" collapsed="false">
      <c r="A174" s="371" t="n">
        <v>46</v>
      </c>
      <c r="B174" s="372" t="s">
        <v>725</v>
      </c>
      <c r="C174" s="373" t="s">
        <v>726</v>
      </c>
      <c r="D174" s="374" t="s">
        <v>217</v>
      </c>
      <c r="E174" s="375" t="n">
        <v>1</v>
      </c>
      <c r="F174" s="375" t="n">
        <v>20606</v>
      </c>
      <c r="G174" s="376" t="n">
        <f aca="false">E174*F174</f>
        <v>20606</v>
      </c>
      <c r="M174" s="383" t="s">
        <v>727</v>
      </c>
      <c r="O174" s="314"/>
    </row>
    <row r="175" customFormat="false" ht="12.75" hidden="false" customHeight="true" outlineLevel="0" collapsed="false">
      <c r="A175" s="377"/>
      <c r="B175" s="378"/>
      <c r="C175" s="379" t="s">
        <v>728</v>
      </c>
      <c r="D175" s="379"/>
      <c r="E175" s="380" t="n">
        <v>0</v>
      </c>
      <c r="F175" s="381"/>
      <c r="G175" s="382"/>
      <c r="M175" s="383" t="s">
        <v>729</v>
      </c>
      <c r="O175" s="314"/>
    </row>
    <row r="176" customFormat="false" ht="12.75" hidden="false" customHeight="true" outlineLevel="0" collapsed="false">
      <c r="A176" s="377"/>
      <c r="B176" s="378"/>
      <c r="C176" s="379" t="s">
        <v>730</v>
      </c>
      <c r="D176" s="379"/>
      <c r="E176" s="380" t="n">
        <v>1</v>
      </c>
      <c r="F176" s="381"/>
      <c r="G176" s="382"/>
      <c r="M176" s="383" t="s">
        <v>731</v>
      </c>
      <c r="O176" s="314"/>
    </row>
    <row r="177" customFormat="false" ht="12.75" hidden="false" customHeight="true" outlineLevel="0" collapsed="false">
      <c r="A177" s="371" t="n">
        <v>47</v>
      </c>
      <c r="B177" s="372" t="s">
        <v>732</v>
      </c>
      <c r="C177" s="373" t="s">
        <v>733</v>
      </c>
      <c r="D177" s="374" t="s">
        <v>41</v>
      </c>
      <c r="E177" s="375" t="n">
        <v>15.7325</v>
      </c>
      <c r="F177" s="375" t="n">
        <v>254.4</v>
      </c>
      <c r="G177" s="376" t="n">
        <f aca="false">E177*F177</f>
        <v>4002.348</v>
      </c>
      <c r="M177" s="383" t="s">
        <v>449</v>
      </c>
      <c r="O177" s="314"/>
    </row>
    <row r="178" customFormat="false" ht="12.75" hidden="false" customHeight="true" outlineLevel="0" collapsed="false">
      <c r="A178" s="377"/>
      <c r="B178" s="378"/>
      <c r="C178" s="379" t="s">
        <v>734</v>
      </c>
      <c r="D178" s="379"/>
      <c r="E178" s="380" t="n">
        <v>15.7325</v>
      </c>
      <c r="F178" s="381"/>
      <c r="G178" s="382"/>
      <c r="M178" s="383" t="s">
        <v>613</v>
      </c>
      <c r="O178" s="314"/>
    </row>
    <row r="179" customFormat="false" ht="12.75" hidden="false" customHeight="true" outlineLevel="0" collapsed="false">
      <c r="A179" s="371" t="n">
        <v>48</v>
      </c>
      <c r="B179" s="372" t="s">
        <v>735</v>
      </c>
      <c r="C179" s="373" t="s">
        <v>736</v>
      </c>
      <c r="D179" s="374" t="s">
        <v>41</v>
      </c>
      <c r="E179" s="375" t="n">
        <v>28.1155</v>
      </c>
      <c r="F179" s="375" t="n">
        <v>255.6</v>
      </c>
      <c r="G179" s="376" t="n">
        <f aca="false">E179*F179</f>
        <v>7186.3218</v>
      </c>
      <c r="M179" s="383" t="s">
        <v>684</v>
      </c>
      <c r="O179" s="314"/>
    </row>
    <row r="180" customFormat="false" ht="12.75" hidden="false" customHeight="true" outlineLevel="0" collapsed="false">
      <c r="A180" s="377"/>
      <c r="B180" s="378"/>
      <c r="C180" s="379" t="s">
        <v>737</v>
      </c>
      <c r="D180" s="379"/>
      <c r="E180" s="380" t="n">
        <v>28.1155</v>
      </c>
      <c r="F180" s="381"/>
      <c r="G180" s="382"/>
      <c r="M180" s="383" t="s">
        <v>738</v>
      </c>
      <c r="O180" s="314"/>
    </row>
    <row r="181" customFormat="false" ht="12.75" hidden="false" customHeight="true" outlineLevel="0" collapsed="false">
      <c r="A181" s="371" t="n">
        <v>49</v>
      </c>
      <c r="B181" s="372" t="s">
        <v>739</v>
      </c>
      <c r="C181" s="373" t="s">
        <v>740</v>
      </c>
      <c r="D181" s="374" t="s">
        <v>41</v>
      </c>
      <c r="E181" s="375" t="n">
        <v>51.968</v>
      </c>
      <c r="F181" s="375" t="n">
        <v>535.2</v>
      </c>
      <c r="G181" s="376" t="n">
        <f aca="false">E181*F181</f>
        <v>27813.2736</v>
      </c>
      <c r="M181" s="383" t="s">
        <v>741</v>
      </c>
      <c r="O181" s="314"/>
    </row>
    <row r="182" customFormat="false" ht="12.75" hidden="false" customHeight="true" outlineLevel="0" collapsed="false">
      <c r="A182" s="377"/>
      <c r="B182" s="378"/>
      <c r="C182" s="379" t="s">
        <v>742</v>
      </c>
      <c r="D182" s="379"/>
      <c r="E182" s="380" t="n">
        <v>51.968</v>
      </c>
      <c r="F182" s="381"/>
      <c r="G182" s="382"/>
      <c r="M182" s="383" t="s">
        <v>743</v>
      </c>
      <c r="O182" s="314"/>
    </row>
    <row r="183" customFormat="false" ht="12.75" hidden="false" customHeight="true" outlineLevel="0" collapsed="false">
      <c r="A183" s="371" t="n">
        <v>50</v>
      </c>
      <c r="B183" s="372" t="s">
        <v>744</v>
      </c>
      <c r="C183" s="373" t="s">
        <v>745</v>
      </c>
      <c r="D183" s="374" t="s">
        <v>41</v>
      </c>
      <c r="E183" s="375" t="n">
        <v>43.1375</v>
      </c>
      <c r="F183" s="375" t="n">
        <v>847.2</v>
      </c>
      <c r="G183" s="376" t="n">
        <f aca="false">E183*F183</f>
        <v>36546.09</v>
      </c>
      <c r="M183" s="383" t="s">
        <v>449</v>
      </c>
      <c r="O183" s="314"/>
    </row>
    <row r="184" customFormat="false" ht="12.75" hidden="false" customHeight="true" outlineLevel="0" collapsed="false">
      <c r="A184" s="377"/>
      <c r="B184" s="378"/>
      <c r="C184" s="379" t="s">
        <v>746</v>
      </c>
      <c r="D184" s="379"/>
      <c r="E184" s="380" t="n">
        <v>43.1375</v>
      </c>
      <c r="F184" s="381"/>
      <c r="G184" s="382"/>
      <c r="M184" s="383" t="s">
        <v>747</v>
      </c>
      <c r="O184" s="314"/>
    </row>
    <row r="185" customFormat="false" ht="12.75" hidden="false" customHeight="true" outlineLevel="0" collapsed="false">
      <c r="A185" s="371" t="n">
        <v>51</v>
      </c>
      <c r="B185" s="372" t="s">
        <v>748</v>
      </c>
      <c r="C185" s="373" t="s">
        <v>749</v>
      </c>
      <c r="D185" s="374" t="s">
        <v>41</v>
      </c>
      <c r="E185" s="375" t="n">
        <v>111.9545</v>
      </c>
      <c r="F185" s="375" t="n">
        <v>1350</v>
      </c>
      <c r="G185" s="376" t="n">
        <f aca="false">E185*F185</f>
        <v>151138.575</v>
      </c>
      <c r="M185" s="383" t="s">
        <v>750</v>
      </c>
      <c r="O185" s="314"/>
    </row>
    <row r="186" customFormat="false" ht="12.75" hidden="false" customHeight="true" outlineLevel="0" collapsed="false">
      <c r="A186" s="377"/>
      <c r="B186" s="378"/>
      <c r="C186" s="379" t="s">
        <v>751</v>
      </c>
      <c r="D186" s="379"/>
      <c r="E186" s="380" t="n">
        <v>111.9545</v>
      </c>
      <c r="F186" s="381"/>
      <c r="G186" s="382"/>
      <c r="M186" s="383" t="s">
        <v>449</v>
      </c>
      <c r="O186" s="314"/>
    </row>
    <row r="187" customFormat="false" ht="12.75" hidden="false" customHeight="true" outlineLevel="0" collapsed="false">
      <c r="A187" s="371" t="n">
        <v>52</v>
      </c>
      <c r="B187" s="372" t="s">
        <v>752</v>
      </c>
      <c r="C187" s="373" t="s">
        <v>753</v>
      </c>
      <c r="D187" s="374" t="s">
        <v>217</v>
      </c>
      <c r="E187" s="375" t="n">
        <v>26</v>
      </c>
      <c r="F187" s="375" t="n">
        <v>70.8</v>
      </c>
      <c r="G187" s="376" t="n">
        <f aca="false">E187*F187</f>
        <v>1840.8</v>
      </c>
      <c r="M187" s="383" t="s">
        <v>646</v>
      </c>
      <c r="O187" s="314"/>
    </row>
    <row r="188" customFormat="false" ht="12.75" hidden="false" customHeight="true" outlineLevel="0" collapsed="false">
      <c r="A188" s="371" t="n">
        <v>53</v>
      </c>
      <c r="B188" s="372" t="s">
        <v>754</v>
      </c>
      <c r="C188" s="373" t="s">
        <v>755</v>
      </c>
      <c r="D188" s="374" t="s">
        <v>217</v>
      </c>
      <c r="E188" s="375" t="n">
        <v>1</v>
      </c>
      <c r="F188" s="375" t="n">
        <v>840</v>
      </c>
      <c r="G188" s="376" t="n">
        <f aca="false">E188*F188</f>
        <v>840</v>
      </c>
      <c r="M188" s="383" t="s">
        <v>756</v>
      </c>
      <c r="O188" s="314"/>
    </row>
    <row r="189" customFormat="false" ht="12.75" hidden="false" customHeight="true" outlineLevel="0" collapsed="false">
      <c r="A189" s="371" t="n">
        <v>54</v>
      </c>
      <c r="B189" s="372" t="s">
        <v>757</v>
      </c>
      <c r="C189" s="373" t="s">
        <v>758</v>
      </c>
      <c r="D189" s="374" t="s">
        <v>217</v>
      </c>
      <c r="E189" s="375" t="n">
        <v>2</v>
      </c>
      <c r="F189" s="375" t="n">
        <v>62.4</v>
      </c>
      <c r="G189" s="376" t="n">
        <f aca="false">E189*F189</f>
        <v>124.8</v>
      </c>
      <c r="M189" s="383" t="s">
        <v>729</v>
      </c>
      <c r="O189" s="314"/>
    </row>
    <row r="190" customFormat="false" ht="12.75" hidden="false" customHeight="true" outlineLevel="0" collapsed="false">
      <c r="A190" s="371" t="n">
        <v>55</v>
      </c>
      <c r="B190" s="372" t="s">
        <v>759</v>
      </c>
      <c r="C190" s="373" t="s">
        <v>760</v>
      </c>
      <c r="D190" s="374" t="s">
        <v>217</v>
      </c>
      <c r="E190" s="375" t="n">
        <v>1</v>
      </c>
      <c r="F190" s="375" t="n">
        <v>180</v>
      </c>
      <c r="G190" s="376" t="n">
        <f aca="false">E190*F190</f>
        <v>180</v>
      </c>
      <c r="M190" s="383" t="s">
        <v>449</v>
      </c>
      <c r="O190" s="314"/>
    </row>
    <row r="191" customFormat="false" ht="12.75" hidden="false" customHeight="true" outlineLevel="0" collapsed="false">
      <c r="A191" s="371" t="n">
        <v>56</v>
      </c>
      <c r="B191" s="372" t="s">
        <v>761</v>
      </c>
      <c r="C191" s="373" t="s">
        <v>762</v>
      </c>
      <c r="D191" s="374" t="s">
        <v>217</v>
      </c>
      <c r="E191" s="375" t="n">
        <v>1</v>
      </c>
      <c r="F191" s="375" t="n">
        <v>246</v>
      </c>
      <c r="G191" s="376" t="n">
        <f aca="false">E191*F191</f>
        <v>246</v>
      </c>
      <c r="M191" s="383" t="s">
        <v>618</v>
      </c>
      <c r="O191" s="314"/>
    </row>
    <row r="192" customFormat="false" ht="12.75" hidden="false" customHeight="true" outlineLevel="0" collapsed="false">
      <c r="A192" s="371" t="n">
        <v>57</v>
      </c>
      <c r="B192" s="372" t="s">
        <v>763</v>
      </c>
      <c r="C192" s="373" t="s">
        <v>764</v>
      </c>
      <c r="D192" s="374" t="s">
        <v>217</v>
      </c>
      <c r="E192" s="375" t="n">
        <v>2</v>
      </c>
      <c r="F192" s="375" t="n">
        <v>667.2</v>
      </c>
      <c r="G192" s="376" t="n">
        <f aca="false">E192*F192</f>
        <v>1334.4</v>
      </c>
      <c r="M192" s="383" t="s">
        <v>747</v>
      </c>
      <c r="O192" s="314"/>
    </row>
    <row r="193" customFormat="false" ht="12.75" hidden="false" customHeight="true" outlineLevel="0" collapsed="false">
      <c r="A193" s="371" t="n">
        <v>58</v>
      </c>
      <c r="B193" s="372" t="s">
        <v>765</v>
      </c>
      <c r="C193" s="373" t="s">
        <v>766</v>
      </c>
      <c r="D193" s="374" t="s">
        <v>217</v>
      </c>
      <c r="E193" s="375" t="n">
        <v>1</v>
      </c>
      <c r="F193" s="375" t="n">
        <v>280.8</v>
      </c>
      <c r="G193" s="376" t="n">
        <f aca="false">E193*F193</f>
        <v>280.8</v>
      </c>
      <c r="M193" s="383" t="s">
        <v>767</v>
      </c>
      <c r="O193" s="314"/>
    </row>
    <row r="194" customFormat="false" ht="12.75" hidden="false" customHeight="true" outlineLevel="0" collapsed="false">
      <c r="A194" s="371" t="n">
        <v>59</v>
      </c>
      <c r="B194" s="372" t="s">
        <v>768</v>
      </c>
      <c r="C194" s="373" t="s">
        <v>769</v>
      </c>
      <c r="D194" s="374" t="s">
        <v>217</v>
      </c>
      <c r="E194" s="375" t="n">
        <v>5</v>
      </c>
      <c r="F194" s="375" t="n">
        <v>1644</v>
      </c>
      <c r="G194" s="376" t="n">
        <f aca="false">E194*F194</f>
        <v>8220</v>
      </c>
      <c r="M194" s="383" t="s">
        <v>743</v>
      </c>
      <c r="O194" s="314"/>
    </row>
    <row r="195" customFormat="false" ht="12.75" hidden="false" customHeight="true" outlineLevel="0" collapsed="false">
      <c r="A195" s="371" t="n">
        <v>60</v>
      </c>
      <c r="B195" s="372" t="s">
        <v>770</v>
      </c>
      <c r="C195" s="373" t="s">
        <v>771</v>
      </c>
      <c r="D195" s="374" t="s">
        <v>217</v>
      </c>
      <c r="E195" s="375" t="n">
        <v>1</v>
      </c>
      <c r="F195" s="375" t="n">
        <v>1802.4</v>
      </c>
      <c r="G195" s="376" t="n">
        <f aca="false">E195*F195</f>
        <v>1802.4</v>
      </c>
      <c r="M195" s="383" t="s">
        <v>449</v>
      </c>
      <c r="O195" s="314"/>
    </row>
    <row r="196" customFormat="false" ht="12.75" hidden="false" customHeight="true" outlineLevel="0" collapsed="false">
      <c r="A196" s="371" t="n">
        <v>61</v>
      </c>
      <c r="B196" s="372" t="s">
        <v>772</v>
      </c>
      <c r="C196" s="373" t="s">
        <v>773</v>
      </c>
      <c r="D196" s="374" t="s">
        <v>217</v>
      </c>
      <c r="E196" s="375" t="n">
        <v>8</v>
      </c>
      <c r="F196" s="375" t="n">
        <v>5295.6</v>
      </c>
      <c r="G196" s="376" t="n">
        <f aca="false">E196*F196</f>
        <v>42364.8</v>
      </c>
      <c r="M196" s="383" t="s">
        <v>774</v>
      </c>
      <c r="O196" s="314"/>
    </row>
    <row r="197" customFormat="false" ht="12.75" hidden="false" customHeight="true" outlineLevel="0" collapsed="false">
      <c r="A197" s="377"/>
      <c r="B197" s="378"/>
      <c r="C197" s="379" t="s">
        <v>775</v>
      </c>
      <c r="D197" s="379"/>
      <c r="E197" s="380" t="n">
        <v>0</v>
      </c>
      <c r="F197" s="381"/>
      <c r="G197" s="382"/>
      <c r="M197" s="383" t="s">
        <v>776</v>
      </c>
      <c r="O197" s="314"/>
    </row>
    <row r="198" customFormat="false" ht="12.75" hidden="false" customHeight="true" outlineLevel="0" collapsed="false">
      <c r="A198" s="377"/>
      <c r="B198" s="378"/>
      <c r="C198" s="379" t="s">
        <v>777</v>
      </c>
      <c r="D198" s="379"/>
      <c r="E198" s="380" t="n">
        <v>8</v>
      </c>
      <c r="F198" s="381"/>
      <c r="G198" s="382"/>
      <c r="M198" s="383" t="s">
        <v>778</v>
      </c>
      <c r="O198" s="314"/>
    </row>
    <row r="199" customFormat="false" ht="12.75" hidden="false" customHeight="true" outlineLevel="0" collapsed="false">
      <c r="A199" s="371" t="n">
        <v>62</v>
      </c>
      <c r="B199" s="372" t="s">
        <v>779</v>
      </c>
      <c r="C199" s="373" t="s">
        <v>780</v>
      </c>
      <c r="D199" s="374" t="s">
        <v>217</v>
      </c>
      <c r="E199" s="375" t="n">
        <v>3</v>
      </c>
      <c r="F199" s="375" t="n">
        <v>7225.2</v>
      </c>
      <c r="G199" s="376" t="n">
        <f aca="false">E199*F199</f>
        <v>21675.6</v>
      </c>
      <c r="M199" s="383" t="s">
        <v>449</v>
      </c>
      <c r="O199" s="314"/>
    </row>
    <row r="200" customFormat="false" ht="12.75" hidden="false" customHeight="true" outlineLevel="0" collapsed="false">
      <c r="A200" s="377"/>
      <c r="B200" s="378"/>
      <c r="C200" s="379" t="s">
        <v>781</v>
      </c>
      <c r="D200" s="379"/>
      <c r="E200" s="380" t="n">
        <v>0</v>
      </c>
      <c r="F200" s="381"/>
      <c r="G200" s="382"/>
      <c r="M200" s="383" t="s">
        <v>782</v>
      </c>
      <c r="O200" s="314"/>
    </row>
    <row r="201" customFormat="false" ht="12.75" hidden="false" customHeight="true" outlineLevel="0" collapsed="false">
      <c r="A201" s="377"/>
      <c r="B201" s="378"/>
      <c r="C201" s="379" t="s">
        <v>783</v>
      </c>
      <c r="D201" s="379"/>
      <c r="E201" s="380" t="n">
        <v>3</v>
      </c>
      <c r="F201" s="381"/>
      <c r="G201" s="382"/>
      <c r="M201" s="383" t="s">
        <v>784</v>
      </c>
      <c r="O201" s="314"/>
    </row>
    <row r="202" customFormat="false" ht="12.75" hidden="false" customHeight="true" outlineLevel="0" collapsed="false">
      <c r="A202" s="371" t="n">
        <v>63</v>
      </c>
      <c r="B202" s="372" t="s">
        <v>785</v>
      </c>
      <c r="C202" s="373" t="s">
        <v>786</v>
      </c>
      <c r="D202" s="374" t="s">
        <v>217</v>
      </c>
      <c r="E202" s="375" t="n">
        <v>2</v>
      </c>
      <c r="F202" s="375" t="n">
        <v>5400</v>
      </c>
      <c r="G202" s="376" t="n">
        <f aca="false">E202*F202</f>
        <v>10800</v>
      </c>
      <c r="M202" s="383" t="s">
        <v>787</v>
      </c>
      <c r="O202" s="314"/>
    </row>
    <row r="203" customFormat="false" ht="12.75" hidden="false" customHeight="true" outlineLevel="0" collapsed="false">
      <c r="A203" s="371" t="n">
        <v>64</v>
      </c>
      <c r="B203" s="372" t="s">
        <v>788</v>
      </c>
      <c r="C203" s="373" t="s">
        <v>789</v>
      </c>
      <c r="D203" s="374" t="s">
        <v>217</v>
      </c>
      <c r="E203" s="375" t="n">
        <v>2</v>
      </c>
      <c r="F203" s="375" t="n">
        <v>8844</v>
      </c>
      <c r="G203" s="376" t="n">
        <f aca="false">E203*F203</f>
        <v>17688</v>
      </c>
      <c r="M203" s="383" t="s">
        <v>449</v>
      </c>
      <c r="O203" s="314"/>
    </row>
    <row r="204" customFormat="false" ht="22.5" hidden="false" customHeight="false" outlineLevel="0" collapsed="false">
      <c r="A204" s="371" t="n">
        <v>65</v>
      </c>
      <c r="B204" s="372" t="s">
        <v>790</v>
      </c>
      <c r="C204" s="373" t="s">
        <v>791</v>
      </c>
      <c r="D204" s="374" t="s">
        <v>185</v>
      </c>
      <c r="E204" s="375" t="n">
        <v>1</v>
      </c>
      <c r="F204" s="375" t="n">
        <v>90000</v>
      </c>
      <c r="G204" s="376" t="n">
        <f aca="false">E204*F204</f>
        <v>90000</v>
      </c>
      <c r="O204" s="314" t="n">
        <v>2</v>
      </c>
      <c r="AA204" s="295" t="n">
        <v>1</v>
      </c>
      <c r="AB204" s="295" t="n">
        <v>1</v>
      </c>
      <c r="AC204" s="295" t="n">
        <v>1</v>
      </c>
      <c r="AZ204" s="295" t="n">
        <v>1</v>
      </c>
      <c r="BA204" s="295" t="n">
        <f aca="false">IF(AZ204=1,G204,0)</f>
        <v>90000</v>
      </c>
      <c r="BB204" s="295" t="n">
        <f aca="false">IF(AZ204=2,G204,0)</f>
        <v>0</v>
      </c>
      <c r="BC204" s="295" t="n">
        <f aca="false">IF(AZ204=3,G204,0)</f>
        <v>0</v>
      </c>
      <c r="BD204" s="295" t="n">
        <f aca="false">IF(AZ204=4,G204,0)</f>
        <v>0</v>
      </c>
      <c r="BE204" s="295" t="n">
        <f aca="false">IF(AZ204=5,G204,0)</f>
        <v>0</v>
      </c>
      <c r="CA204" s="314" t="n">
        <v>1</v>
      </c>
      <c r="CB204" s="314" t="n">
        <v>1</v>
      </c>
      <c r="CZ204" s="295" t="n">
        <v>3E-005</v>
      </c>
    </row>
    <row r="205" customFormat="false" ht="12.75" hidden="false" customHeight="true" outlineLevel="0" collapsed="false">
      <c r="A205" s="371"/>
      <c r="B205" s="372"/>
      <c r="C205" s="373" t="s">
        <v>792</v>
      </c>
      <c r="D205" s="374" t="s">
        <v>217</v>
      </c>
      <c r="E205" s="375" t="n">
        <v>1</v>
      </c>
      <c r="F205" s="375"/>
      <c r="G205" s="376"/>
      <c r="M205" s="383" t="s">
        <v>793</v>
      </c>
      <c r="O205" s="314"/>
    </row>
    <row r="206" customFormat="false" ht="12.75" hidden="false" customHeight="true" outlineLevel="0" collapsed="false">
      <c r="A206" s="371"/>
      <c r="B206" s="372"/>
      <c r="C206" s="373" t="s">
        <v>794</v>
      </c>
      <c r="D206" s="374" t="s">
        <v>217</v>
      </c>
      <c r="E206" s="375" t="n">
        <v>23</v>
      </c>
      <c r="F206" s="375"/>
      <c r="G206" s="376"/>
      <c r="M206" s="383" t="s">
        <v>795</v>
      </c>
      <c r="O206" s="314"/>
    </row>
    <row r="207" customFormat="false" ht="12.75" hidden="false" customHeight="true" outlineLevel="0" collapsed="false">
      <c r="A207" s="371"/>
      <c r="B207" s="372"/>
      <c r="C207" s="373" t="s">
        <v>796</v>
      </c>
      <c r="D207" s="374" t="s">
        <v>217</v>
      </c>
      <c r="E207" s="375" t="n">
        <v>21</v>
      </c>
      <c r="F207" s="375"/>
      <c r="G207" s="376"/>
      <c r="M207" s="383" t="s">
        <v>797</v>
      </c>
      <c r="O207" s="314"/>
    </row>
    <row r="208" customFormat="false" ht="12.75" hidden="false" customHeight="true" outlineLevel="0" collapsed="false">
      <c r="A208" s="371"/>
      <c r="B208" s="372"/>
      <c r="C208" s="373" t="s">
        <v>798</v>
      </c>
      <c r="D208" s="374" t="s">
        <v>217</v>
      </c>
      <c r="E208" s="375" t="n">
        <v>12</v>
      </c>
      <c r="F208" s="375"/>
      <c r="G208" s="376"/>
      <c r="M208" s="383" t="s">
        <v>449</v>
      </c>
      <c r="O208" s="314"/>
    </row>
    <row r="209" customFormat="false" ht="12.75" hidden="false" customHeight="true" outlineLevel="0" collapsed="false">
      <c r="A209" s="371"/>
      <c r="B209" s="372"/>
      <c r="C209" s="373" t="s">
        <v>799</v>
      </c>
      <c r="D209" s="374" t="s">
        <v>217</v>
      </c>
      <c r="E209" s="375" t="n">
        <v>152</v>
      </c>
      <c r="F209" s="375"/>
      <c r="G209" s="376"/>
      <c r="M209" s="383" t="s">
        <v>655</v>
      </c>
      <c r="O209" s="314"/>
    </row>
    <row r="210" customFormat="false" ht="12.75" hidden="false" customHeight="true" outlineLevel="0" collapsed="false">
      <c r="A210" s="371"/>
      <c r="B210" s="372"/>
      <c r="C210" s="373" t="s">
        <v>800</v>
      </c>
      <c r="D210" s="374" t="s">
        <v>217</v>
      </c>
      <c r="E210" s="375" t="n">
        <v>12</v>
      </c>
      <c r="F210" s="375"/>
      <c r="G210" s="376"/>
      <c r="M210" s="383" t="s">
        <v>801</v>
      </c>
      <c r="O210" s="314"/>
    </row>
    <row r="211" customFormat="false" ht="12.75" hidden="false" customHeight="true" outlineLevel="0" collapsed="false">
      <c r="A211" s="371"/>
      <c r="B211" s="372"/>
      <c r="C211" s="373" t="s">
        <v>802</v>
      </c>
      <c r="D211" s="374" t="s">
        <v>217</v>
      </c>
      <c r="E211" s="375" t="n">
        <v>24</v>
      </c>
      <c r="F211" s="375"/>
      <c r="G211" s="376"/>
      <c r="M211" s="383" t="s">
        <v>803</v>
      </c>
      <c r="O211" s="314"/>
    </row>
    <row r="212" customFormat="false" ht="12.75" hidden="false" customHeight="true" outlineLevel="0" collapsed="false">
      <c r="A212" s="371"/>
      <c r="B212" s="372"/>
      <c r="C212" s="373" t="s">
        <v>804</v>
      </c>
      <c r="D212" s="374" t="s">
        <v>217</v>
      </c>
      <c r="E212" s="375" t="n">
        <v>3</v>
      </c>
      <c r="F212" s="375"/>
      <c r="G212" s="376"/>
      <c r="M212" s="383" t="s">
        <v>449</v>
      </c>
      <c r="O212" s="314"/>
    </row>
    <row r="213" customFormat="false" ht="12.75" hidden="false" customHeight="true" outlineLevel="0" collapsed="false">
      <c r="A213" s="371"/>
      <c r="B213" s="372"/>
      <c r="C213" s="373" t="s">
        <v>805</v>
      </c>
      <c r="D213" s="374" t="s">
        <v>29</v>
      </c>
      <c r="E213" s="375" t="n">
        <v>80</v>
      </c>
      <c r="F213" s="375"/>
      <c r="G213" s="376"/>
      <c r="M213" s="383" t="s">
        <v>659</v>
      </c>
      <c r="O213" s="314"/>
    </row>
    <row r="214" customFormat="false" ht="12.75" hidden="false" customHeight="true" outlineLevel="0" collapsed="false">
      <c r="A214" s="371"/>
      <c r="B214" s="372"/>
      <c r="C214" s="373" t="s">
        <v>806</v>
      </c>
      <c r="D214" s="374" t="s">
        <v>29</v>
      </c>
      <c r="E214" s="375" t="n">
        <v>40</v>
      </c>
      <c r="F214" s="375"/>
      <c r="G214" s="376"/>
      <c r="M214" s="383" t="s">
        <v>807</v>
      </c>
      <c r="O214" s="314"/>
    </row>
    <row r="215" customFormat="false" ht="22.5" hidden="false" customHeight="false" outlineLevel="0" collapsed="false">
      <c r="A215" s="371" t="n">
        <v>66</v>
      </c>
      <c r="B215" s="372" t="s">
        <v>808</v>
      </c>
      <c r="C215" s="373" t="s">
        <v>809</v>
      </c>
      <c r="D215" s="374" t="s">
        <v>217</v>
      </c>
      <c r="E215" s="375" t="n">
        <v>1</v>
      </c>
      <c r="F215" s="375" t="n">
        <v>45000</v>
      </c>
      <c r="G215" s="376" t="n">
        <f aca="false">E215*F215</f>
        <v>45000</v>
      </c>
      <c r="M215" s="383" t="s">
        <v>810</v>
      </c>
      <c r="O215" s="314"/>
    </row>
    <row r="216" customFormat="false" ht="12.75" hidden="false" customHeight="true" outlineLevel="0" collapsed="false">
      <c r="A216" s="371"/>
      <c r="B216" s="372"/>
      <c r="C216" s="373" t="s">
        <v>811</v>
      </c>
      <c r="D216" s="374" t="s">
        <v>217</v>
      </c>
      <c r="E216" s="375" t="n">
        <v>1</v>
      </c>
      <c r="F216" s="375"/>
      <c r="G216" s="376"/>
      <c r="M216" s="383" t="s">
        <v>449</v>
      </c>
      <c r="O216" s="314"/>
    </row>
    <row r="217" customFormat="false" ht="12.75" hidden="false" customHeight="true" outlineLevel="0" collapsed="false">
      <c r="A217" s="371"/>
      <c r="B217" s="372"/>
      <c r="C217" s="373" t="s">
        <v>812</v>
      </c>
      <c r="D217" s="374" t="s">
        <v>217</v>
      </c>
      <c r="E217" s="375" t="n">
        <v>1</v>
      </c>
      <c r="F217" s="375"/>
      <c r="G217" s="376"/>
      <c r="M217" s="383" t="s">
        <v>667</v>
      </c>
      <c r="O217" s="314"/>
    </row>
    <row r="218" customFormat="false" ht="12.75" hidden="false" customHeight="true" outlineLevel="0" collapsed="false">
      <c r="A218" s="371"/>
      <c r="B218" s="372"/>
      <c r="C218" s="373" t="s">
        <v>813</v>
      </c>
      <c r="D218" s="374" t="s">
        <v>217</v>
      </c>
      <c r="E218" s="375" t="n">
        <v>1</v>
      </c>
      <c r="F218" s="375"/>
      <c r="G218" s="376"/>
      <c r="M218" s="383" t="s">
        <v>814</v>
      </c>
      <c r="O218" s="314"/>
    </row>
    <row r="219" customFormat="false" ht="12.75" hidden="false" customHeight="true" outlineLevel="0" collapsed="false">
      <c r="A219" s="371"/>
      <c r="B219" s="372"/>
      <c r="C219" s="373" t="s">
        <v>815</v>
      </c>
      <c r="D219" s="374" t="s">
        <v>217</v>
      </c>
      <c r="E219" s="375" t="n">
        <v>1</v>
      </c>
      <c r="F219" s="375"/>
      <c r="G219" s="376"/>
      <c r="I219" s="402"/>
      <c r="M219" s="383" t="s">
        <v>449</v>
      </c>
      <c r="O219" s="314"/>
    </row>
    <row r="220" customFormat="false" ht="12.75" hidden="false" customHeight="false" outlineLevel="0" collapsed="false">
      <c r="A220" s="371"/>
      <c r="B220" s="372"/>
      <c r="C220" s="373" t="s">
        <v>816</v>
      </c>
      <c r="D220" s="374" t="s">
        <v>217</v>
      </c>
      <c r="E220" s="375" t="n">
        <v>2</v>
      </c>
      <c r="F220" s="375"/>
      <c r="G220" s="376"/>
      <c r="O220" s="314" t="n">
        <v>2</v>
      </c>
      <c r="AA220" s="295" t="n">
        <v>1</v>
      </c>
      <c r="AB220" s="295" t="n">
        <v>1</v>
      </c>
      <c r="AC220" s="295" t="n">
        <v>1</v>
      </c>
      <c r="AZ220" s="295" t="n">
        <v>1</v>
      </c>
      <c r="BA220" s="295" t="n">
        <f aca="false">IF(AZ220=1,G220,0)</f>
        <v>0</v>
      </c>
      <c r="BB220" s="295" t="n">
        <f aca="false">IF(AZ220=2,G220,0)</f>
        <v>0</v>
      </c>
      <c r="BC220" s="295" t="n">
        <f aca="false">IF(AZ220=3,G220,0)</f>
        <v>0</v>
      </c>
      <c r="BD220" s="295" t="n">
        <f aca="false">IF(AZ220=4,G220,0)</f>
        <v>0</v>
      </c>
      <c r="BE220" s="295" t="n">
        <f aca="false">IF(AZ220=5,G220,0)</f>
        <v>0</v>
      </c>
      <c r="CA220" s="314" t="n">
        <v>1</v>
      </c>
      <c r="CB220" s="314" t="n">
        <v>1</v>
      </c>
      <c r="CZ220" s="295" t="n">
        <v>2E-005</v>
      </c>
    </row>
    <row r="221" customFormat="false" ht="22.5" hidden="false" customHeight="false" outlineLevel="0" collapsed="false">
      <c r="A221" s="371" t="n">
        <v>67</v>
      </c>
      <c r="B221" s="372" t="s">
        <v>817</v>
      </c>
      <c r="C221" s="373" t="s">
        <v>818</v>
      </c>
      <c r="D221" s="374" t="s">
        <v>217</v>
      </c>
      <c r="E221" s="375" t="n">
        <v>1</v>
      </c>
      <c r="F221" s="375" t="n">
        <v>45000</v>
      </c>
      <c r="G221" s="376" t="n">
        <f aca="false">E221*F221</f>
        <v>45000</v>
      </c>
      <c r="M221" s="383" t="s">
        <v>640</v>
      </c>
      <c r="O221" s="314"/>
    </row>
    <row r="222" customFormat="false" ht="12.75" hidden="false" customHeight="true" outlineLevel="0" collapsed="false">
      <c r="A222" s="371"/>
      <c r="B222" s="372"/>
      <c r="C222" s="373" t="s">
        <v>811</v>
      </c>
      <c r="D222" s="374" t="s">
        <v>217</v>
      </c>
      <c r="E222" s="375" t="n">
        <v>1</v>
      </c>
      <c r="F222" s="375"/>
      <c r="G222" s="376"/>
      <c r="M222" s="383" t="s">
        <v>819</v>
      </c>
      <c r="O222" s="314"/>
    </row>
    <row r="223" customFormat="false" ht="12.75" hidden="false" customHeight="false" outlineLevel="0" collapsed="false">
      <c r="A223" s="371"/>
      <c r="B223" s="372"/>
      <c r="C223" s="373" t="s">
        <v>812</v>
      </c>
      <c r="D223" s="374" t="s">
        <v>217</v>
      </c>
      <c r="E223" s="375" t="n">
        <v>1</v>
      </c>
      <c r="F223" s="375"/>
      <c r="G223" s="376"/>
      <c r="O223" s="314" t="n">
        <v>2</v>
      </c>
      <c r="AA223" s="295" t="n">
        <v>1</v>
      </c>
      <c r="AB223" s="295" t="n">
        <v>1</v>
      </c>
      <c r="AC223" s="295" t="n">
        <v>1</v>
      </c>
      <c r="AZ223" s="295" t="n">
        <v>1</v>
      </c>
      <c r="BA223" s="295" t="n">
        <f aca="false">IF(AZ223=1,G223,0)</f>
        <v>0</v>
      </c>
      <c r="BB223" s="295" t="n">
        <f aca="false">IF(AZ223=2,G223,0)</f>
        <v>0</v>
      </c>
      <c r="BC223" s="295" t="n">
        <f aca="false">IF(AZ223=3,G223,0)</f>
        <v>0</v>
      </c>
      <c r="BD223" s="295" t="n">
        <f aca="false">IF(AZ223=4,G223,0)</f>
        <v>0</v>
      </c>
      <c r="BE223" s="295" t="n">
        <f aca="false">IF(AZ223=5,G223,0)</f>
        <v>0</v>
      </c>
      <c r="CA223" s="314" t="n">
        <v>1</v>
      </c>
      <c r="CB223" s="314" t="n">
        <v>1</v>
      </c>
      <c r="CZ223" s="295" t="n">
        <v>3E-005</v>
      </c>
    </row>
    <row r="224" customFormat="false" ht="12.75" hidden="false" customHeight="true" outlineLevel="0" collapsed="false">
      <c r="A224" s="371"/>
      <c r="B224" s="372"/>
      <c r="C224" s="373" t="s">
        <v>820</v>
      </c>
      <c r="D224" s="374" t="s">
        <v>217</v>
      </c>
      <c r="E224" s="375" t="n">
        <v>1</v>
      </c>
      <c r="F224" s="375"/>
      <c r="G224" s="376"/>
      <c r="M224" s="383" t="s">
        <v>684</v>
      </c>
      <c r="O224" s="314"/>
    </row>
    <row r="225" customFormat="false" ht="12.75" hidden="false" customHeight="true" outlineLevel="0" collapsed="false">
      <c r="A225" s="371"/>
      <c r="B225" s="372"/>
      <c r="C225" s="373" t="s">
        <v>821</v>
      </c>
      <c r="D225" s="374" t="s">
        <v>217</v>
      </c>
      <c r="E225" s="375" t="n">
        <v>1</v>
      </c>
      <c r="F225" s="375"/>
      <c r="G225" s="376"/>
      <c r="M225" s="383" t="s">
        <v>822</v>
      </c>
      <c r="O225" s="314"/>
    </row>
    <row r="226" customFormat="false" ht="12.75" hidden="false" customHeight="true" outlineLevel="0" collapsed="false">
      <c r="A226" s="371"/>
      <c r="B226" s="372"/>
      <c r="C226" s="373" t="s">
        <v>823</v>
      </c>
      <c r="D226" s="374" t="s">
        <v>217</v>
      </c>
      <c r="E226" s="375" t="n">
        <v>1</v>
      </c>
      <c r="F226" s="375"/>
      <c r="G226" s="376"/>
      <c r="M226" s="383" t="s">
        <v>747</v>
      </c>
      <c r="O226" s="314"/>
    </row>
    <row r="227" customFormat="false" ht="12.75" hidden="false" customHeight="true" outlineLevel="0" collapsed="false">
      <c r="A227" s="371"/>
      <c r="B227" s="372"/>
      <c r="C227" s="373" t="s">
        <v>824</v>
      </c>
      <c r="D227" s="374" t="s">
        <v>217</v>
      </c>
      <c r="E227" s="375" t="n">
        <v>2</v>
      </c>
      <c r="F227" s="375"/>
      <c r="G227" s="376"/>
      <c r="M227" s="383" t="s">
        <v>825</v>
      </c>
      <c r="O227" s="314"/>
    </row>
    <row r="228" customFormat="false" ht="22.5" hidden="false" customHeight="false" outlineLevel="0" collapsed="false">
      <c r="A228" s="371" t="n">
        <v>68</v>
      </c>
      <c r="B228" s="372" t="s">
        <v>826</v>
      </c>
      <c r="C228" s="373" t="s">
        <v>827</v>
      </c>
      <c r="D228" s="374" t="s">
        <v>217</v>
      </c>
      <c r="E228" s="375" t="n">
        <v>1</v>
      </c>
      <c r="F228" s="375" t="n">
        <v>35000</v>
      </c>
      <c r="G228" s="376" t="n">
        <f aca="false">E228*F228</f>
        <v>35000</v>
      </c>
      <c r="M228" s="383" t="s">
        <v>828</v>
      </c>
      <c r="O228" s="314"/>
    </row>
    <row r="229" customFormat="false" ht="12.75" hidden="false" customHeight="false" outlineLevel="0" collapsed="false">
      <c r="A229" s="371"/>
      <c r="B229" s="372"/>
      <c r="C229" s="373" t="s">
        <v>811</v>
      </c>
      <c r="D229" s="374" t="s">
        <v>217</v>
      </c>
      <c r="E229" s="375" t="n">
        <v>1</v>
      </c>
      <c r="F229" s="375"/>
      <c r="G229" s="376"/>
      <c r="O229" s="314" t="n">
        <v>2</v>
      </c>
      <c r="AA229" s="295" t="n">
        <v>1</v>
      </c>
      <c r="AB229" s="295" t="n">
        <v>1</v>
      </c>
      <c r="AC229" s="295" t="n">
        <v>1</v>
      </c>
      <c r="AZ229" s="295" t="n">
        <v>1</v>
      </c>
      <c r="BA229" s="295" t="n">
        <f aca="false">IF(AZ229=1,G229,0)</f>
        <v>0</v>
      </c>
      <c r="BB229" s="295" t="n">
        <f aca="false">IF(AZ229=2,G229,0)</f>
        <v>0</v>
      </c>
      <c r="BC229" s="295" t="n">
        <f aca="false">IF(AZ229=3,G229,0)</f>
        <v>0</v>
      </c>
      <c r="BD229" s="295" t="n">
        <f aca="false">IF(AZ229=4,G229,0)</f>
        <v>0</v>
      </c>
      <c r="BE229" s="295" t="n">
        <f aca="false">IF(AZ229=5,G229,0)</f>
        <v>0</v>
      </c>
      <c r="CA229" s="314" t="n">
        <v>1</v>
      </c>
      <c r="CB229" s="314" t="n">
        <v>1</v>
      </c>
      <c r="CZ229" s="295" t="n">
        <v>0.00011</v>
      </c>
    </row>
    <row r="230" customFormat="false" ht="12.75" hidden="false" customHeight="false" outlineLevel="0" collapsed="false">
      <c r="A230" s="371"/>
      <c r="B230" s="372"/>
      <c r="C230" s="373" t="s">
        <v>829</v>
      </c>
      <c r="D230" s="374" t="s">
        <v>217</v>
      </c>
      <c r="E230" s="375" t="n">
        <v>1</v>
      </c>
      <c r="F230" s="375"/>
      <c r="G230" s="376"/>
      <c r="O230" s="314" t="n">
        <v>2</v>
      </c>
      <c r="AA230" s="295" t="n">
        <v>1</v>
      </c>
      <c r="AB230" s="295" t="n">
        <v>1</v>
      </c>
      <c r="AC230" s="295" t="n">
        <v>1</v>
      </c>
      <c r="AZ230" s="295" t="n">
        <v>1</v>
      </c>
      <c r="BA230" s="295" t="n">
        <f aca="false">IF(AZ230=1,G230,0)</f>
        <v>0</v>
      </c>
      <c r="BB230" s="295" t="n">
        <f aca="false">IF(AZ230=2,G230,0)</f>
        <v>0</v>
      </c>
      <c r="BC230" s="295" t="n">
        <f aca="false">IF(AZ230=3,G230,0)</f>
        <v>0</v>
      </c>
      <c r="BD230" s="295" t="n">
        <f aca="false">IF(AZ230=4,G230,0)</f>
        <v>0</v>
      </c>
      <c r="BE230" s="295" t="n">
        <f aca="false">IF(AZ230=5,G230,0)</f>
        <v>0</v>
      </c>
      <c r="CA230" s="314" t="n">
        <v>1</v>
      </c>
      <c r="CB230" s="314" t="n">
        <v>1</v>
      </c>
      <c r="CZ230" s="295" t="n">
        <v>0.00013</v>
      </c>
    </row>
    <row r="231" customFormat="false" ht="12.75" hidden="false" customHeight="false" outlineLevel="0" collapsed="false">
      <c r="A231" s="371"/>
      <c r="B231" s="372"/>
      <c r="C231" s="373" t="s">
        <v>830</v>
      </c>
      <c r="D231" s="374" t="s">
        <v>217</v>
      </c>
      <c r="E231" s="375" t="n">
        <v>1</v>
      </c>
      <c r="F231" s="375"/>
      <c r="G231" s="376"/>
      <c r="O231" s="314" t="n">
        <v>2</v>
      </c>
      <c r="AA231" s="295" t="n">
        <v>1</v>
      </c>
      <c r="AB231" s="295" t="n">
        <v>1</v>
      </c>
      <c r="AC231" s="295" t="n">
        <v>1</v>
      </c>
      <c r="AZ231" s="295" t="n">
        <v>1</v>
      </c>
      <c r="BA231" s="295" t="n">
        <f aca="false">IF(AZ231=1,G231,0)</f>
        <v>0</v>
      </c>
      <c r="BB231" s="295" t="n">
        <f aca="false">IF(AZ231=2,G231,0)</f>
        <v>0</v>
      </c>
      <c r="BC231" s="295" t="n">
        <f aca="false">IF(AZ231=3,G231,0)</f>
        <v>0</v>
      </c>
      <c r="BD231" s="295" t="n">
        <f aca="false">IF(AZ231=4,G231,0)</f>
        <v>0</v>
      </c>
      <c r="BE231" s="295" t="n">
        <f aca="false">IF(AZ231=5,G231,0)</f>
        <v>0</v>
      </c>
      <c r="CA231" s="314" t="n">
        <v>1</v>
      </c>
      <c r="CB231" s="314" t="n">
        <v>1</v>
      </c>
      <c r="CZ231" s="295" t="n">
        <v>0</v>
      </c>
    </row>
    <row r="232" customFormat="false" ht="12.75" hidden="false" customHeight="true" outlineLevel="0" collapsed="false">
      <c r="A232" s="371"/>
      <c r="B232" s="372"/>
      <c r="C232" s="373" t="s">
        <v>824</v>
      </c>
      <c r="D232" s="374" t="s">
        <v>217</v>
      </c>
      <c r="E232" s="375" t="n">
        <v>2</v>
      </c>
      <c r="F232" s="375"/>
      <c r="G232" s="376"/>
      <c r="M232" s="383" t="s">
        <v>831</v>
      </c>
      <c r="O232" s="314"/>
    </row>
    <row r="233" customFormat="false" ht="12.75" hidden="false" customHeight="false" outlineLevel="0" collapsed="false">
      <c r="A233" s="394"/>
      <c r="B233" s="395" t="s">
        <v>350</v>
      </c>
      <c r="C233" s="396" t="str">
        <f aca="false">CONCATENATE(B97," ",C97)</f>
        <v>8 Trubní vedení</v>
      </c>
      <c r="D233" s="397"/>
      <c r="E233" s="398"/>
      <c r="F233" s="399"/>
      <c r="G233" s="400" t="n">
        <f aca="false">SUM(G97:G232)</f>
        <v>852515.2084</v>
      </c>
      <c r="O233" s="314" t="n">
        <v>2</v>
      </c>
      <c r="AA233" s="295" t="n">
        <v>1</v>
      </c>
      <c r="AB233" s="295" t="n">
        <v>1</v>
      </c>
      <c r="AC233" s="295" t="n">
        <v>1</v>
      </c>
      <c r="AZ233" s="295" t="n">
        <v>1</v>
      </c>
      <c r="BA233" s="295" t="n">
        <f aca="false">IF(AZ233=1,G233,0)</f>
        <v>852515.2084</v>
      </c>
      <c r="BB233" s="295" t="n">
        <f aca="false">IF(AZ233=2,G233,0)</f>
        <v>0</v>
      </c>
      <c r="BC233" s="295" t="n">
        <f aca="false">IF(AZ233=3,G233,0)</f>
        <v>0</v>
      </c>
      <c r="BD233" s="295" t="n">
        <f aca="false">IF(AZ233=4,G233,0)</f>
        <v>0</v>
      </c>
      <c r="BE233" s="295" t="n">
        <f aca="false">IF(AZ233=5,G233,0)</f>
        <v>0</v>
      </c>
      <c r="CA233" s="314" t="n">
        <v>1</v>
      </c>
      <c r="CB233" s="314" t="n">
        <v>1</v>
      </c>
      <c r="CZ233" s="295" t="n">
        <v>0</v>
      </c>
    </row>
    <row r="234" customFormat="false" ht="15.75" hidden="false" customHeight="true" outlineLevel="0" collapsed="false">
      <c r="A234" s="365" t="s">
        <v>281</v>
      </c>
      <c r="B234" s="366" t="s">
        <v>832</v>
      </c>
      <c r="C234" s="367" t="s">
        <v>17</v>
      </c>
      <c r="D234" s="368"/>
      <c r="E234" s="369"/>
      <c r="F234" s="369"/>
      <c r="G234" s="370"/>
      <c r="O234" s="314" t="n">
        <v>2</v>
      </c>
      <c r="AA234" s="295" t="n">
        <v>1</v>
      </c>
      <c r="AB234" s="295" t="n">
        <v>1</v>
      </c>
      <c r="AC234" s="295" t="n">
        <v>1</v>
      </c>
      <c r="AZ234" s="295" t="n">
        <v>1</v>
      </c>
      <c r="BA234" s="295" t="n">
        <f aca="false">IF(AZ234=1,G234,0)</f>
        <v>0</v>
      </c>
      <c r="BB234" s="295" t="n">
        <f aca="false">IF(AZ234=2,G234,0)</f>
        <v>0</v>
      </c>
      <c r="BC234" s="295" t="n">
        <f aca="false">IF(AZ234=3,G234,0)</f>
        <v>0</v>
      </c>
      <c r="BD234" s="295" t="n">
        <f aca="false">IF(AZ234=4,G234,0)</f>
        <v>0</v>
      </c>
      <c r="BE234" s="295" t="n">
        <f aca="false">IF(AZ234=5,G234,0)</f>
        <v>0</v>
      </c>
      <c r="CA234" s="314" t="n">
        <v>1</v>
      </c>
      <c r="CB234" s="314" t="n">
        <v>1</v>
      </c>
      <c r="CZ234" s="295" t="n">
        <v>0.14494</v>
      </c>
    </row>
    <row r="235" customFormat="false" ht="12.75" hidden="false" customHeight="true" outlineLevel="0" collapsed="false">
      <c r="A235" s="371" t="n">
        <v>69</v>
      </c>
      <c r="B235" s="372" t="s">
        <v>833</v>
      </c>
      <c r="C235" s="373" t="s">
        <v>834</v>
      </c>
      <c r="D235" s="374" t="s">
        <v>41</v>
      </c>
      <c r="E235" s="375" t="n">
        <v>25</v>
      </c>
      <c r="F235" s="375" t="n">
        <v>150</v>
      </c>
      <c r="G235" s="376" t="n">
        <f aca="false">E235*F235</f>
        <v>3750</v>
      </c>
      <c r="M235" s="383" t="s">
        <v>835</v>
      </c>
      <c r="O235" s="314"/>
    </row>
    <row r="236" customFormat="false" ht="12.75" hidden="false" customHeight="true" outlineLevel="0" collapsed="false">
      <c r="A236" s="377"/>
      <c r="B236" s="378"/>
      <c r="C236" s="379" t="s">
        <v>836</v>
      </c>
      <c r="D236" s="379"/>
      <c r="E236" s="380" t="n">
        <v>25</v>
      </c>
      <c r="F236" s="381"/>
      <c r="G236" s="382"/>
      <c r="M236" s="383" t="s">
        <v>837</v>
      </c>
      <c r="O236" s="314"/>
    </row>
    <row r="237" customFormat="false" ht="12.75" hidden="false" customHeight="false" outlineLevel="0" collapsed="false">
      <c r="A237" s="371" t="n">
        <v>70</v>
      </c>
      <c r="B237" s="372" t="s">
        <v>838</v>
      </c>
      <c r="C237" s="373" t="s">
        <v>839</v>
      </c>
      <c r="D237" s="374" t="s">
        <v>217</v>
      </c>
      <c r="E237" s="375" t="n">
        <v>8</v>
      </c>
      <c r="F237" s="375" t="n">
        <v>2000</v>
      </c>
      <c r="G237" s="376" t="n">
        <f aca="false">E237*F237</f>
        <v>16000</v>
      </c>
      <c r="O237" s="314" t="n">
        <v>2</v>
      </c>
      <c r="AA237" s="295" t="n">
        <v>1</v>
      </c>
      <c r="AB237" s="295" t="n">
        <v>1</v>
      </c>
      <c r="AC237" s="295" t="n">
        <v>1</v>
      </c>
      <c r="AZ237" s="295" t="n">
        <v>1</v>
      </c>
      <c r="BA237" s="295" t="n">
        <f aca="false">IF(AZ237=1,G237,0)</f>
        <v>16000</v>
      </c>
      <c r="BB237" s="295" t="n">
        <f aca="false">IF(AZ237=2,G237,0)</f>
        <v>0</v>
      </c>
      <c r="BC237" s="295" t="n">
        <f aca="false">IF(AZ237=3,G237,0)</f>
        <v>0</v>
      </c>
      <c r="BD237" s="295" t="n">
        <f aca="false">IF(AZ237=4,G237,0)</f>
        <v>0</v>
      </c>
      <c r="BE237" s="295" t="n">
        <f aca="false">IF(AZ237=5,G237,0)</f>
        <v>0</v>
      </c>
      <c r="CA237" s="314" t="n">
        <v>1</v>
      </c>
      <c r="CB237" s="314" t="n">
        <v>1</v>
      </c>
      <c r="CZ237" s="295" t="n">
        <v>0</v>
      </c>
    </row>
    <row r="238" customFormat="false" ht="12.75" hidden="false" customHeight="false" outlineLevel="0" collapsed="false">
      <c r="A238" s="371" t="n">
        <v>71</v>
      </c>
      <c r="B238" s="372" t="s">
        <v>840</v>
      </c>
      <c r="C238" s="373" t="s">
        <v>841</v>
      </c>
      <c r="D238" s="374" t="s">
        <v>217</v>
      </c>
      <c r="E238" s="375" t="n">
        <v>1</v>
      </c>
      <c r="F238" s="375" t="n">
        <v>1500</v>
      </c>
      <c r="G238" s="376" t="n">
        <f aca="false">E238*F238</f>
        <v>1500</v>
      </c>
      <c r="O238" s="314" t="n">
        <v>2</v>
      </c>
      <c r="AA238" s="295" t="n">
        <v>1</v>
      </c>
      <c r="AB238" s="295" t="n">
        <v>1</v>
      </c>
      <c r="AC238" s="295" t="n">
        <v>1</v>
      </c>
      <c r="AZ238" s="295" t="n">
        <v>1</v>
      </c>
      <c r="BA238" s="295" t="n">
        <f aca="false">IF(AZ238=1,G238,0)</f>
        <v>1500</v>
      </c>
      <c r="BB238" s="295" t="n">
        <f aca="false">IF(AZ238=2,G238,0)</f>
        <v>0</v>
      </c>
      <c r="BC238" s="295" t="n">
        <f aca="false">IF(AZ238=3,G238,0)</f>
        <v>0</v>
      </c>
      <c r="BD238" s="295" t="n">
        <f aca="false">IF(AZ238=4,G238,0)</f>
        <v>0</v>
      </c>
      <c r="BE238" s="295" t="n">
        <f aca="false">IF(AZ238=5,G238,0)</f>
        <v>0</v>
      </c>
      <c r="CA238" s="314" t="n">
        <v>1</v>
      </c>
      <c r="CB238" s="314" t="n">
        <v>1</v>
      </c>
      <c r="CZ238" s="295" t="n">
        <v>0</v>
      </c>
    </row>
    <row r="239" customFormat="false" ht="12.75" hidden="false" customHeight="true" outlineLevel="0" collapsed="false">
      <c r="A239" s="377"/>
      <c r="B239" s="378"/>
      <c r="C239" s="379" t="s">
        <v>842</v>
      </c>
      <c r="D239" s="379"/>
      <c r="E239" s="380" t="n">
        <v>1</v>
      </c>
      <c r="F239" s="381"/>
      <c r="G239" s="382"/>
      <c r="O239" s="314" t="n">
        <v>2</v>
      </c>
      <c r="AA239" s="295" t="n">
        <v>2</v>
      </c>
      <c r="AB239" s="295" t="n">
        <v>1</v>
      </c>
      <c r="AC239" s="295" t="n">
        <v>1</v>
      </c>
      <c r="AZ239" s="295" t="n">
        <v>1</v>
      </c>
      <c r="BA239" s="295" t="n">
        <f aca="false">IF(AZ239=1,G239,0)</f>
        <v>0</v>
      </c>
      <c r="BB239" s="295" t="n">
        <f aca="false">IF(AZ239=2,G239,0)</f>
        <v>0</v>
      </c>
      <c r="BC239" s="295" t="n">
        <f aca="false">IF(AZ239=3,G239,0)</f>
        <v>0</v>
      </c>
      <c r="BD239" s="295" t="n">
        <f aca="false">IF(AZ239=4,G239,0)</f>
        <v>0</v>
      </c>
      <c r="BE239" s="295" t="n">
        <f aca="false">IF(AZ239=5,G239,0)</f>
        <v>0</v>
      </c>
      <c r="CA239" s="314" t="n">
        <v>2</v>
      </c>
      <c r="CB239" s="314" t="n">
        <v>1</v>
      </c>
      <c r="CZ239" s="295" t="n">
        <v>0.05883</v>
      </c>
    </row>
    <row r="240" customFormat="false" ht="12.75" hidden="false" customHeight="true" outlineLevel="0" collapsed="false">
      <c r="A240" s="394"/>
      <c r="B240" s="395" t="s">
        <v>350</v>
      </c>
      <c r="C240" s="396" t="str">
        <f aca="false">CONCATENATE(B234," ",C234)</f>
        <v>96 Bourání konstrukcí</v>
      </c>
      <c r="D240" s="397"/>
      <c r="E240" s="398"/>
      <c r="F240" s="399"/>
      <c r="G240" s="400" t="n">
        <f aca="false">SUM(G234:G239)</f>
        <v>21250</v>
      </c>
      <c r="M240" s="383" t="s">
        <v>843</v>
      </c>
      <c r="O240" s="314"/>
    </row>
    <row r="241" customFormat="false" ht="12.75" hidden="false" customHeight="false" outlineLevel="0" collapsed="false">
      <c r="A241" s="365" t="s">
        <v>281</v>
      </c>
      <c r="B241" s="366" t="s">
        <v>844</v>
      </c>
      <c r="C241" s="367" t="s">
        <v>845</v>
      </c>
      <c r="D241" s="368"/>
      <c r="E241" s="369"/>
      <c r="F241" s="369"/>
      <c r="G241" s="370"/>
      <c r="O241" s="314" t="n">
        <v>2</v>
      </c>
      <c r="AA241" s="295" t="n">
        <v>2</v>
      </c>
      <c r="AB241" s="295" t="n">
        <v>1</v>
      </c>
      <c r="AC241" s="295" t="n">
        <v>1</v>
      </c>
      <c r="AZ241" s="295" t="n">
        <v>1</v>
      </c>
      <c r="BA241" s="295" t="n">
        <f aca="false">IF(AZ241=1,G241,0)</f>
        <v>0</v>
      </c>
      <c r="BB241" s="295" t="n">
        <f aca="false">IF(AZ241=2,G241,0)</f>
        <v>0</v>
      </c>
      <c r="BC241" s="295" t="n">
        <f aca="false">IF(AZ241=3,G241,0)</f>
        <v>0</v>
      </c>
      <c r="BD241" s="295" t="n">
        <f aca="false">IF(AZ241=4,G241,0)</f>
        <v>0</v>
      </c>
      <c r="BE241" s="295" t="n">
        <f aca="false">IF(AZ241=5,G241,0)</f>
        <v>0</v>
      </c>
      <c r="CA241" s="314" t="n">
        <v>2</v>
      </c>
      <c r="CB241" s="314" t="n">
        <v>1</v>
      </c>
      <c r="CZ241" s="295" t="n">
        <v>0.06013</v>
      </c>
    </row>
    <row r="242" customFormat="false" ht="12.75" hidden="false" customHeight="true" outlineLevel="0" collapsed="false">
      <c r="A242" s="371" t="n">
        <v>72</v>
      </c>
      <c r="B242" s="372" t="s">
        <v>846</v>
      </c>
      <c r="C242" s="373" t="s">
        <v>847</v>
      </c>
      <c r="D242" s="374" t="s">
        <v>46</v>
      </c>
      <c r="E242" s="375" t="n">
        <v>224.8695166</v>
      </c>
      <c r="F242" s="375" t="n">
        <v>10</v>
      </c>
      <c r="G242" s="376" t="n">
        <f aca="false">E242*F242</f>
        <v>2248.695166</v>
      </c>
      <c r="M242" s="383" t="s">
        <v>848</v>
      </c>
      <c r="O242" s="314"/>
    </row>
    <row r="243" customFormat="false" ht="12.75" hidden="false" customHeight="false" outlineLevel="0" collapsed="false">
      <c r="A243" s="394"/>
      <c r="B243" s="395" t="s">
        <v>350</v>
      </c>
      <c r="C243" s="396" t="str">
        <f aca="false">CONCATENATE(B241," ",C241)</f>
        <v>99 Staveništní přesun hmot</v>
      </c>
      <c r="D243" s="397"/>
      <c r="E243" s="398"/>
      <c r="F243" s="399"/>
      <c r="G243" s="400" t="n">
        <f aca="false">SUM(G241:G242)</f>
        <v>2248.695166</v>
      </c>
      <c r="O243" s="314" t="n">
        <v>2</v>
      </c>
      <c r="AA243" s="295" t="n">
        <v>2</v>
      </c>
      <c r="AB243" s="295" t="n">
        <v>1</v>
      </c>
      <c r="AC243" s="295" t="n">
        <v>1</v>
      </c>
      <c r="AZ243" s="295" t="n">
        <v>1</v>
      </c>
      <c r="BA243" s="295" t="n">
        <f aca="false">IF(AZ243=1,G243,0)</f>
        <v>2248.695166</v>
      </c>
      <c r="BB243" s="295" t="n">
        <f aca="false">IF(AZ243=2,G243,0)</f>
        <v>0</v>
      </c>
      <c r="BC243" s="295" t="n">
        <f aca="false">IF(AZ243=3,G243,0)</f>
        <v>0</v>
      </c>
      <c r="BD243" s="295" t="n">
        <f aca="false">IF(AZ243=4,G243,0)</f>
        <v>0</v>
      </c>
      <c r="BE243" s="295" t="n">
        <f aca="false">IF(AZ243=5,G243,0)</f>
        <v>0</v>
      </c>
      <c r="CA243" s="314" t="n">
        <v>2</v>
      </c>
      <c r="CB243" s="314" t="n">
        <v>1</v>
      </c>
      <c r="CZ243" s="295" t="n">
        <v>0.06013</v>
      </c>
    </row>
    <row r="244" customFormat="false" ht="12.75" hidden="false" customHeight="true" outlineLevel="0" collapsed="false">
      <c r="A244" s="365" t="s">
        <v>281</v>
      </c>
      <c r="B244" s="366" t="s">
        <v>849</v>
      </c>
      <c r="C244" s="367" t="s">
        <v>850</v>
      </c>
      <c r="D244" s="368"/>
      <c r="E244" s="369"/>
      <c r="F244" s="369"/>
      <c r="G244" s="370"/>
      <c r="M244" s="383" t="s">
        <v>851</v>
      </c>
      <c r="O244" s="314"/>
    </row>
    <row r="245" customFormat="false" ht="12.75" hidden="false" customHeight="false" outlineLevel="0" collapsed="false">
      <c r="A245" s="371" t="n">
        <v>73</v>
      </c>
      <c r="B245" s="372" t="s">
        <v>852</v>
      </c>
      <c r="C245" s="373" t="s">
        <v>853</v>
      </c>
      <c r="D245" s="374" t="s">
        <v>46</v>
      </c>
      <c r="E245" s="375" t="n">
        <v>3.036</v>
      </c>
      <c r="F245" s="375" t="n">
        <v>50</v>
      </c>
      <c r="G245" s="376" t="n">
        <f aca="false">E245*F245</f>
        <v>151.8</v>
      </c>
      <c r="O245" s="314" t="n">
        <v>2</v>
      </c>
      <c r="AA245" s="295" t="n">
        <v>2</v>
      </c>
      <c r="AB245" s="295" t="n">
        <v>1</v>
      </c>
      <c r="AC245" s="295" t="n">
        <v>1</v>
      </c>
      <c r="AZ245" s="295" t="n">
        <v>1</v>
      </c>
      <c r="BA245" s="295" t="n">
        <f aca="false">IF(AZ245=1,G245,0)</f>
        <v>151.8</v>
      </c>
      <c r="BB245" s="295" t="n">
        <f aca="false">IF(AZ245=2,G245,0)</f>
        <v>0</v>
      </c>
      <c r="BC245" s="295" t="n">
        <f aca="false">IF(AZ245=3,G245,0)</f>
        <v>0</v>
      </c>
      <c r="BD245" s="295" t="n">
        <f aca="false">IF(AZ245=4,G245,0)</f>
        <v>0</v>
      </c>
      <c r="BE245" s="295" t="n">
        <f aca="false">IF(AZ245=5,G245,0)</f>
        <v>0</v>
      </c>
      <c r="CA245" s="314" t="n">
        <v>2</v>
      </c>
      <c r="CB245" s="314" t="n">
        <v>1</v>
      </c>
      <c r="CZ245" s="295" t="n">
        <v>0.06093</v>
      </c>
    </row>
    <row r="246" customFormat="false" ht="12.75" hidden="false" customHeight="true" outlineLevel="0" collapsed="false">
      <c r="A246" s="371" t="n">
        <v>74</v>
      </c>
      <c r="B246" s="372" t="s">
        <v>854</v>
      </c>
      <c r="C246" s="373" t="s">
        <v>855</v>
      </c>
      <c r="D246" s="374" t="s">
        <v>46</v>
      </c>
      <c r="E246" s="375" t="n">
        <f aca="false">E245*14</f>
        <v>42.504</v>
      </c>
      <c r="F246" s="375" t="n">
        <v>5</v>
      </c>
      <c r="G246" s="376" t="n">
        <f aca="false">E246*F246</f>
        <v>212.52</v>
      </c>
      <c r="M246" s="383" t="s">
        <v>856</v>
      </c>
      <c r="O246" s="314"/>
    </row>
    <row r="247" customFormat="false" ht="12.75" hidden="false" customHeight="false" outlineLevel="0" collapsed="false">
      <c r="A247" s="371" t="n">
        <v>75</v>
      </c>
      <c r="B247" s="372" t="s">
        <v>857</v>
      </c>
      <c r="C247" s="373" t="s">
        <v>858</v>
      </c>
      <c r="D247" s="374" t="s">
        <v>46</v>
      </c>
      <c r="E247" s="375" t="n">
        <v>3.036</v>
      </c>
      <c r="F247" s="375" t="n">
        <v>30</v>
      </c>
      <c r="G247" s="376" t="n">
        <f aca="false">E247*F247</f>
        <v>91.08</v>
      </c>
      <c r="O247" s="314" t="n">
        <v>2</v>
      </c>
      <c r="AA247" s="295" t="n">
        <v>2</v>
      </c>
      <c r="AB247" s="295" t="n">
        <v>1</v>
      </c>
      <c r="AC247" s="295" t="n">
        <v>1</v>
      </c>
      <c r="AZ247" s="295" t="n">
        <v>1</v>
      </c>
      <c r="BA247" s="295" t="n">
        <f aca="false">IF(AZ247=1,G247,0)</f>
        <v>91.08</v>
      </c>
      <c r="BB247" s="295" t="n">
        <f aca="false">IF(AZ247=2,G247,0)</f>
        <v>0</v>
      </c>
      <c r="BC247" s="295" t="n">
        <f aca="false">IF(AZ247=3,G247,0)</f>
        <v>0</v>
      </c>
      <c r="BD247" s="295" t="n">
        <f aca="false">IF(AZ247=4,G247,0)</f>
        <v>0</v>
      </c>
      <c r="BE247" s="295" t="n">
        <f aca="false">IF(AZ247=5,G247,0)</f>
        <v>0</v>
      </c>
      <c r="CA247" s="314" t="n">
        <v>2</v>
      </c>
      <c r="CB247" s="314" t="n">
        <v>1</v>
      </c>
      <c r="CZ247" s="295" t="n">
        <v>0.06592</v>
      </c>
    </row>
    <row r="248" customFormat="false" ht="12.75" hidden="false" customHeight="true" outlineLevel="0" collapsed="false">
      <c r="A248" s="371" t="n">
        <v>76</v>
      </c>
      <c r="B248" s="406" t="s">
        <v>859</v>
      </c>
      <c r="C248" s="373" t="s">
        <v>860</v>
      </c>
      <c r="D248" s="374" t="s">
        <v>46</v>
      </c>
      <c r="E248" s="375" t="n">
        <v>3.036</v>
      </c>
      <c r="F248" s="375" t="n">
        <v>330</v>
      </c>
      <c r="G248" s="376" t="n">
        <f aca="false">E248*F248</f>
        <v>1001.88</v>
      </c>
      <c r="M248" s="383" t="s">
        <v>861</v>
      </c>
      <c r="O248" s="314"/>
    </row>
    <row r="249" customFormat="false" ht="12.75" hidden="false" customHeight="true" outlineLevel="0" collapsed="false">
      <c r="A249" s="394"/>
      <c r="B249" s="395" t="s">
        <v>350</v>
      </c>
      <c r="C249" s="396" t="str">
        <f aca="false">CONCATENATE(B244," ",C244)</f>
        <v>D96 Přesuny suti a vybouraných hmot</v>
      </c>
      <c r="D249" s="397"/>
      <c r="E249" s="398"/>
      <c r="F249" s="399"/>
      <c r="G249" s="400" t="n">
        <f aca="false">SUM(G244:G248)</f>
        <v>1457.28</v>
      </c>
      <c r="M249" s="383"/>
      <c r="O249" s="314"/>
    </row>
    <row r="250" s="295" customFormat="true" ht="12.75" hidden="false" customHeight="false" outlineLevel="0" collapsed="false"/>
    <row r="251" s="295" customFormat="true" ht="12.75" hidden="false" customHeight="false" outlineLevel="0" collapsed="false"/>
    <row r="252" s="295" customFormat="true" ht="12.75" hidden="false" customHeight="false" outlineLevel="0" collapsed="false"/>
    <row r="253" s="295" customFormat="true" ht="12.75" hidden="false" customHeight="false" outlineLevel="0" collapsed="false"/>
    <row r="254" s="295" customFormat="true" ht="12.75" hidden="false" customHeight="false" outlineLevel="0" collapsed="false"/>
    <row r="255" s="295" customFormat="true" ht="12.75" hidden="false" customHeight="false" outlineLevel="0" collapsed="false"/>
    <row r="256" s="295" customFormat="true" ht="12.75" hidden="false" customHeight="false" outlineLevel="0" collapsed="false"/>
    <row r="257" s="295" customFormat="true" ht="12.75" hidden="false" customHeight="false" outlineLevel="0" collapsed="false"/>
    <row r="258" s="295" customFormat="true" ht="12.75" hidden="false" customHeight="false" outlineLevel="0" collapsed="false"/>
    <row r="259" s="295" customFormat="true" ht="24" hidden="false" customHeight="true" outlineLevel="0" collapsed="false">
      <c r="A259" s="407" t="s">
        <v>862</v>
      </c>
      <c r="B259" s="407"/>
    </row>
    <row r="260" s="295" customFormat="true" ht="12.75" hidden="false" customHeight="false" outlineLevel="0" collapsed="false"/>
    <row r="261" s="295" customFormat="true" ht="18.75" hidden="false" customHeight="true" outlineLevel="0" collapsed="false">
      <c r="B261" s="343" t="s">
        <v>863</v>
      </c>
    </row>
    <row r="262" customFormat="false" ht="18.75" hidden="false" customHeight="true" outlineLevel="0" collapsed="false">
      <c r="A262" s="408" t="s">
        <v>18</v>
      </c>
      <c r="B262" s="409" t="s">
        <v>56</v>
      </c>
      <c r="C262" s="409"/>
      <c r="D262" s="409"/>
      <c r="E262" s="409"/>
      <c r="F262" s="409"/>
      <c r="G262" s="410" t="n">
        <f aca="false">G84</f>
        <v>380938.2344</v>
      </c>
    </row>
    <row r="263" customFormat="false" ht="18.75" hidden="false" customHeight="true" outlineLevel="0" collapsed="false">
      <c r="A263" s="411" t="s">
        <v>567</v>
      </c>
      <c r="B263" s="412" t="s">
        <v>568</v>
      </c>
      <c r="C263" s="412"/>
      <c r="D263" s="412"/>
      <c r="E263" s="412"/>
      <c r="F263" s="412"/>
      <c r="G263" s="413" t="n">
        <f aca="false">G96</f>
        <v>34610.912</v>
      </c>
    </row>
    <row r="264" customFormat="false" ht="18.75" hidden="false" customHeight="true" outlineLevel="0" collapsed="false">
      <c r="A264" s="411" t="s">
        <v>592</v>
      </c>
      <c r="B264" s="412" t="s">
        <v>593</v>
      </c>
      <c r="C264" s="412"/>
      <c r="D264" s="412"/>
      <c r="E264" s="412"/>
      <c r="F264" s="412"/>
      <c r="G264" s="413" t="n">
        <f aca="false">G233</f>
        <v>852515.2084</v>
      </c>
    </row>
    <row r="265" customFormat="false" ht="18.75" hidden="false" customHeight="true" outlineLevel="0" collapsed="false">
      <c r="A265" s="411" t="s">
        <v>832</v>
      </c>
      <c r="B265" s="412" t="s">
        <v>17</v>
      </c>
      <c r="C265" s="412"/>
      <c r="D265" s="412"/>
      <c r="E265" s="412"/>
      <c r="F265" s="412"/>
      <c r="G265" s="413" t="n">
        <f aca="false">G240</f>
        <v>21250</v>
      </c>
    </row>
    <row r="266" customFormat="false" ht="18.75" hidden="false" customHeight="true" outlineLevel="0" collapsed="false">
      <c r="A266" s="411" t="s">
        <v>844</v>
      </c>
      <c r="B266" s="412" t="s">
        <v>845</v>
      </c>
      <c r="C266" s="412"/>
      <c r="D266" s="412"/>
      <c r="E266" s="412"/>
      <c r="F266" s="412"/>
      <c r="G266" s="413" t="n">
        <f aca="false">G243</f>
        <v>2248.695166</v>
      </c>
    </row>
    <row r="267" customFormat="false" ht="18.75" hidden="false" customHeight="true" outlineLevel="0" collapsed="false">
      <c r="A267" s="414" t="s">
        <v>849</v>
      </c>
      <c r="B267" s="415" t="s">
        <v>850</v>
      </c>
      <c r="C267" s="415"/>
      <c r="D267" s="415"/>
      <c r="E267" s="415"/>
      <c r="F267" s="415"/>
      <c r="G267" s="416" t="n">
        <f aca="false">G249</f>
        <v>1457.28</v>
      </c>
    </row>
    <row r="268" s="348" customFormat="true" ht="21" hidden="false" customHeight="true" outlineLevel="0" collapsed="false">
      <c r="B268" s="417" t="s">
        <v>864</v>
      </c>
      <c r="C268" s="418"/>
      <c r="D268" s="419"/>
      <c r="E268" s="419"/>
      <c r="F268" s="418"/>
      <c r="G268" s="420" t="n">
        <f aca="false">SUM(G262:G267)</f>
        <v>1293020.329966</v>
      </c>
    </row>
    <row r="269" s="295" customFormat="true" ht="12.75" hidden="false" customHeight="false" outlineLevel="0" collapsed="false"/>
    <row r="270" s="295" customFormat="true" ht="12.75" hidden="false" customHeight="false" outlineLevel="0" collapsed="false"/>
    <row r="271" s="295" customFormat="true" ht="12.75" hidden="false" customHeight="false" outlineLevel="0" collapsed="false"/>
    <row r="272" s="295" customFormat="true" ht="12.75" hidden="false" customHeight="false" outlineLevel="0" collapsed="false"/>
    <row r="273" s="295" customFormat="true" ht="12.75" hidden="false" customHeight="false" outlineLevel="0" collapsed="false"/>
    <row r="274" s="295" customFormat="true" ht="12.75" hidden="false" customHeight="false" outlineLevel="0" collapsed="false"/>
    <row r="275" s="295" customFormat="true" ht="12.75" hidden="false" customHeight="false" outlineLevel="0" collapsed="false"/>
    <row r="276" s="295" customFormat="true" ht="12.75" hidden="false" customHeight="false" outlineLevel="0" collapsed="false"/>
    <row r="277" s="295" customFormat="true" ht="12.75" hidden="false" customHeight="false" outlineLevel="0" collapsed="false"/>
    <row r="278" s="295" customFormat="true" ht="12.75" hidden="false" customHeight="false" outlineLevel="0" collapsed="false"/>
    <row r="279" s="295" customFormat="true" ht="12.75" hidden="false" customHeight="false" outlineLevel="0" collapsed="false"/>
    <row r="280" s="295" customFormat="true" ht="12.75" hidden="false" customHeight="false" outlineLevel="0" collapsed="false"/>
    <row r="281" s="295" customFormat="true" ht="12.75" hidden="false" customHeight="false" outlineLevel="0" collapsed="false"/>
    <row r="282" s="295" customFormat="true" ht="12.75" hidden="false" customHeight="false" outlineLevel="0" collapsed="false"/>
    <row r="283" s="295" customFormat="true" ht="12.75" hidden="false" customHeight="false" outlineLevel="0" collapsed="false"/>
    <row r="284" s="295" customFormat="true" ht="12.75" hidden="false" customHeight="false" outlineLevel="0" collapsed="false"/>
    <row r="285" s="295" customFormat="true" ht="12.75" hidden="false" customHeight="false" outlineLevel="0" collapsed="false"/>
    <row r="286" s="295" customFormat="true" ht="12.75" hidden="false" customHeight="false" outlineLevel="0" collapsed="false"/>
    <row r="287" s="295" customFormat="true" ht="12.75" hidden="false" customHeight="false" outlineLevel="0" collapsed="false"/>
    <row r="288" s="295" customFormat="true" ht="12.75" hidden="false" customHeight="false" outlineLevel="0" collapsed="false"/>
    <row r="289" s="295" customFormat="true" ht="12.75" hidden="false" customHeight="false" outlineLevel="0" collapsed="false"/>
    <row r="290" s="295" customFormat="true" ht="12.75" hidden="false" customHeight="false" outlineLevel="0" collapsed="false"/>
    <row r="291" s="295" customFormat="true" ht="12.75" hidden="false" customHeight="false" outlineLevel="0" collapsed="false"/>
    <row r="292" s="295" customFormat="true" ht="12.75" hidden="false" customHeight="false" outlineLevel="0" collapsed="false"/>
    <row r="293" s="295" customFormat="true" ht="12.75" hidden="false" customHeight="false" outlineLevel="0" collapsed="false"/>
    <row r="294" s="295" customFormat="true" ht="12.75" hidden="false" customHeight="false" outlineLevel="0" collapsed="false"/>
    <row r="295" s="295" customFormat="true" ht="12.75" hidden="false" customHeight="false" outlineLevel="0" collapsed="false"/>
    <row r="296" s="295" customFormat="true" ht="12.75" hidden="false" customHeight="false" outlineLevel="0" collapsed="false"/>
    <row r="297" s="295" customFormat="true" ht="12.75" hidden="false" customHeight="false" outlineLevel="0" collapsed="false"/>
    <row r="298" s="295" customFormat="true" ht="12.75" hidden="false" customHeight="false" outlineLevel="0" collapsed="false"/>
    <row r="299" s="295" customFormat="true" ht="12.75" hidden="false" customHeight="false" outlineLevel="0" collapsed="false"/>
    <row r="300" s="295" customFormat="true" ht="12.75" hidden="false" customHeight="false" outlineLevel="0" collapsed="false"/>
    <row r="301" s="295" customFormat="true" ht="12.75" hidden="false" customHeight="false" outlineLevel="0" collapsed="false"/>
    <row r="302" s="295" customFormat="true" ht="12.75" hidden="false" customHeight="false" outlineLevel="0" collapsed="false"/>
    <row r="303" s="295" customFormat="true" ht="12.75" hidden="false" customHeight="false" outlineLevel="0" collapsed="false"/>
    <row r="304" s="295" customFormat="true" ht="12.75" hidden="false" customHeight="false" outlineLevel="0" collapsed="false"/>
    <row r="305" s="295" customFormat="true" ht="12.75" hidden="false" customHeight="false" outlineLevel="0" collapsed="false"/>
    <row r="306" s="295" customFormat="true" ht="12.75" hidden="false" customHeight="false" outlineLevel="0" collapsed="false"/>
    <row r="307" s="295" customFormat="true" ht="12.75" hidden="false" customHeight="false" outlineLevel="0" collapsed="false"/>
    <row r="308" s="295" customFormat="true" ht="12.75" hidden="false" customHeight="false" outlineLevel="0" collapsed="false"/>
    <row r="309" s="295" customFormat="true" ht="12.75" hidden="false" customHeight="false" outlineLevel="0" collapsed="false"/>
    <row r="310" s="295" customFormat="true" ht="12.75" hidden="false" customHeight="false" outlineLevel="0" collapsed="false"/>
    <row r="311" s="295" customFormat="true" ht="12.75" hidden="false" customHeight="false" outlineLevel="0" collapsed="false"/>
    <row r="312" s="295" customFormat="true" ht="12.75" hidden="false" customHeight="false" outlineLevel="0" collapsed="false"/>
    <row r="313" customFormat="false" ht="12.75" hidden="false" customHeight="false" outlineLevel="0" collapsed="false">
      <c r="A313" s="353"/>
      <c r="B313" s="353"/>
    </row>
    <row r="314" customFormat="false" ht="12.75" hidden="false" customHeight="false" outlineLevel="0" collapsed="false">
      <c r="C314" s="354"/>
      <c r="D314" s="354"/>
      <c r="E314" s="355"/>
      <c r="F314" s="354"/>
      <c r="G314" s="356"/>
    </row>
    <row r="315" customFormat="false" ht="12.75" hidden="false" customHeight="false" outlineLevel="0" collapsed="false">
      <c r="A315" s="353"/>
      <c r="B315" s="353"/>
    </row>
  </sheetData>
  <mergeCells count="135">
    <mergeCell ref="C7:D7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3:D43"/>
    <mergeCell ref="C44:D44"/>
    <mergeCell ref="C45:D45"/>
    <mergeCell ref="C46:D46"/>
    <mergeCell ref="C49:D49"/>
    <mergeCell ref="C51:D51"/>
    <mergeCell ref="C53:D53"/>
    <mergeCell ref="C55:D55"/>
    <mergeCell ref="C57:D57"/>
    <mergeCell ref="C59:D59"/>
    <mergeCell ref="C60:D60"/>
    <mergeCell ref="C63:D63"/>
    <mergeCell ref="C64:D64"/>
    <mergeCell ref="C65:D65"/>
    <mergeCell ref="C66:D66"/>
    <mergeCell ref="C67:D67"/>
    <mergeCell ref="C68:D68"/>
    <mergeCell ref="C69:D69"/>
    <mergeCell ref="C71:D71"/>
    <mergeCell ref="C72:D72"/>
    <mergeCell ref="C73:D73"/>
    <mergeCell ref="C75:D75"/>
    <mergeCell ref="C76:D76"/>
    <mergeCell ref="C77:D77"/>
    <mergeCell ref="C79:D79"/>
    <mergeCell ref="C81:D81"/>
    <mergeCell ref="C83:D83"/>
    <mergeCell ref="C87:D87"/>
    <mergeCell ref="C88:D88"/>
    <mergeCell ref="C90:D90"/>
    <mergeCell ref="C91:D91"/>
    <mergeCell ref="C93:D93"/>
    <mergeCell ref="C95:D95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8:D118"/>
    <mergeCell ref="C119:D119"/>
    <mergeCell ref="C121:D121"/>
    <mergeCell ref="C122:D122"/>
    <mergeCell ref="C123:D123"/>
    <mergeCell ref="C124:D124"/>
    <mergeCell ref="C125:D125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35:D135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9:D149"/>
    <mergeCell ref="C150:D150"/>
    <mergeCell ref="C151:D151"/>
    <mergeCell ref="C152:D152"/>
    <mergeCell ref="C154:D154"/>
    <mergeCell ref="C155:D155"/>
    <mergeCell ref="C159:D159"/>
    <mergeCell ref="C160:D160"/>
    <mergeCell ref="C162:D162"/>
    <mergeCell ref="C163:D163"/>
    <mergeCell ref="C168:D168"/>
    <mergeCell ref="C170:D170"/>
    <mergeCell ref="C173:D173"/>
    <mergeCell ref="C175:D175"/>
    <mergeCell ref="C176:D176"/>
    <mergeCell ref="C178:D178"/>
    <mergeCell ref="C180:D180"/>
    <mergeCell ref="C182:D182"/>
    <mergeCell ref="C184:D184"/>
    <mergeCell ref="C186:D186"/>
    <mergeCell ref="C197:D197"/>
    <mergeCell ref="C198:D198"/>
    <mergeCell ref="C200:D200"/>
    <mergeCell ref="C201:D201"/>
    <mergeCell ref="C236:D236"/>
    <mergeCell ref="C239:D239"/>
  </mergeCells>
  <printOptions headings="false" gridLines="false" gridLinesSet="true" horizontalCentered="false" verticalCentered="false"/>
  <pageMargins left="0.529861111111111" right="0.39375" top="0.509722222222222" bottom="0.8097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&amp;"Arial CE,Běžné"BUILDpower,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2F5597"/>
    <pageSetUpPr fitToPage="false"/>
  </sheetPr>
  <dimension ref="A1:CY142"/>
  <sheetViews>
    <sheetView showFormulas="false" showGridLines="true" showRowColHeaders="true" showZeros="true" rightToLeft="false" tabSelected="false" showOutlineSymbols="true" defaultGridColor="true" view="pageBreakPreview" topLeftCell="A82" colorId="64" zoomScale="100" zoomScaleNormal="100" zoomScalePageLayoutView="100" workbookViewId="0">
      <selection pane="topLeft" activeCell="H21" activeCellId="0" sqref="H2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295" width="3.98"/>
    <col collapsed="false" customWidth="true" hidden="false" outlineLevel="0" max="2" min="2" style="295" width="11.57"/>
    <col collapsed="false" customWidth="true" hidden="false" outlineLevel="0" max="3" min="3" style="295" width="41.41"/>
    <col collapsed="false" customWidth="true" hidden="false" outlineLevel="0" max="4" min="4" style="295" width="5.57"/>
    <col collapsed="false" customWidth="true" hidden="false" outlineLevel="0" max="5" min="5" style="296" width="8.57"/>
    <col collapsed="false" customWidth="true" hidden="false" outlineLevel="0" max="6" min="6" style="295" width="9.85"/>
    <col collapsed="false" customWidth="true" hidden="false" outlineLevel="0" max="7" min="7" style="295" width="13.86"/>
    <col collapsed="false" customWidth="true" hidden="false" outlineLevel="0" max="8" min="8" style="295" width="21.86"/>
    <col collapsed="false" customWidth="true" hidden="false" outlineLevel="0" max="9" min="9" style="295" width="9.42"/>
    <col collapsed="false" customWidth="false" hidden="false" outlineLevel="0" max="10" min="10" style="295" width="9.13"/>
    <col collapsed="false" customWidth="true" hidden="false" outlineLevel="0" max="11" min="11" style="421" width="75.41"/>
    <col collapsed="false" customWidth="true" hidden="false" outlineLevel="0" max="12" min="12" style="295" width="45.3"/>
    <col collapsed="false" customWidth="false" hidden="false" outlineLevel="0" max="253" min="13" style="295" width="9.13"/>
    <col collapsed="false" customWidth="true" hidden="false" outlineLevel="0" max="254" min="254" style="295" width="4.43"/>
    <col collapsed="false" customWidth="true" hidden="false" outlineLevel="0" max="255" min="255" style="295" width="11.57"/>
    <col collapsed="false" customWidth="true" hidden="false" outlineLevel="0" max="256" min="256" style="295" width="40.42"/>
    <col collapsed="false" customWidth="true" hidden="false" outlineLevel="0" max="257" min="257" style="295" width="5.57"/>
    <col collapsed="false" customWidth="true" hidden="false" outlineLevel="0" max="258" min="258" style="295" width="8.57"/>
    <col collapsed="false" customWidth="true" hidden="false" outlineLevel="0" max="259" min="259" style="295" width="9.85"/>
    <col collapsed="false" customWidth="true" hidden="false" outlineLevel="0" max="262" min="260" style="295" width="13.86"/>
    <col collapsed="false" customWidth="false" hidden="false" outlineLevel="0" max="263" min="263" style="295" width="9.13"/>
    <col collapsed="false" customWidth="true" hidden="false" outlineLevel="0" max="264" min="264" style="295" width="21.86"/>
    <col collapsed="false" customWidth="true" hidden="false" outlineLevel="0" max="265" min="265" style="295" width="9.42"/>
    <col collapsed="false" customWidth="false" hidden="false" outlineLevel="0" max="266" min="266" style="295" width="9.13"/>
    <col collapsed="false" customWidth="true" hidden="false" outlineLevel="0" max="267" min="267" style="295" width="75.41"/>
    <col collapsed="false" customWidth="true" hidden="false" outlineLevel="0" max="268" min="268" style="295" width="45.3"/>
    <col collapsed="false" customWidth="false" hidden="false" outlineLevel="0" max="509" min="269" style="295" width="9.13"/>
    <col collapsed="false" customWidth="true" hidden="false" outlineLevel="0" max="510" min="510" style="295" width="4.43"/>
    <col collapsed="false" customWidth="true" hidden="false" outlineLevel="0" max="511" min="511" style="295" width="11.57"/>
    <col collapsed="false" customWidth="true" hidden="false" outlineLevel="0" max="512" min="512" style="295" width="40.42"/>
    <col collapsed="false" customWidth="true" hidden="false" outlineLevel="0" max="513" min="513" style="295" width="5.57"/>
    <col collapsed="false" customWidth="true" hidden="false" outlineLevel="0" max="514" min="514" style="295" width="8.57"/>
    <col collapsed="false" customWidth="true" hidden="false" outlineLevel="0" max="515" min="515" style="295" width="9.85"/>
    <col collapsed="false" customWidth="true" hidden="false" outlineLevel="0" max="518" min="516" style="295" width="13.86"/>
    <col collapsed="false" customWidth="false" hidden="false" outlineLevel="0" max="519" min="519" style="295" width="9.13"/>
    <col collapsed="false" customWidth="true" hidden="false" outlineLevel="0" max="520" min="520" style="295" width="21.86"/>
    <col collapsed="false" customWidth="true" hidden="false" outlineLevel="0" max="521" min="521" style="295" width="9.42"/>
    <col collapsed="false" customWidth="false" hidden="false" outlineLevel="0" max="522" min="522" style="295" width="9.13"/>
    <col collapsed="false" customWidth="true" hidden="false" outlineLevel="0" max="523" min="523" style="295" width="75.41"/>
    <col collapsed="false" customWidth="true" hidden="false" outlineLevel="0" max="524" min="524" style="295" width="45.3"/>
    <col collapsed="false" customWidth="false" hidden="false" outlineLevel="0" max="765" min="525" style="295" width="9.13"/>
    <col collapsed="false" customWidth="true" hidden="false" outlineLevel="0" max="766" min="766" style="295" width="4.43"/>
    <col collapsed="false" customWidth="true" hidden="false" outlineLevel="0" max="767" min="767" style="295" width="11.57"/>
    <col collapsed="false" customWidth="true" hidden="false" outlineLevel="0" max="768" min="768" style="295" width="40.42"/>
    <col collapsed="false" customWidth="true" hidden="false" outlineLevel="0" max="769" min="769" style="295" width="5.57"/>
    <col collapsed="false" customWidth="true" hidden="false" outlineLevel="0" max="770" min="770" style="295" width="8.57"/>
    <col collapsed="false" customWidth="true" hidden="false" outlineLevel="0" max="771" min="771" style="295" width="9.85"/>
    <col collapsed="false" customWidth="true" hidden="false" outlineLevel="0" max="774" min="772" style="295" width="13.86"/>
    <col collapsed="false" customWidth="false" hidden="false" outlineLevel="0" max="775" min="775" style="295" width="9.13"/>
    <col collapsed="false" customWidth="true" hidden="false" outlineLevel="0" max="776" min="776" style="295" width="21.86"/>
    <col collapsed="false" customWidth="true" hidden="false" outlineLevel="0" max="777" min="777" style="295" width="9.42"/>
    <col collapsed="false" customWidth="false" hidden="false" outlineLevel="0" max="778" min="778" style="295" width="9.13"/>
    <col collapsed="false" customWidth="true" hidden="false" outlineLevel="0" max="779" min="779" style="295" width="75.41"/>
    <col collapsed="false" customWidth="true" hidden="false" outlineLevel="0" max="780" min="780" style="295" width="45.3"/>
    <col collapsed="false" customWidth="false" hidden="false" outlineLevel="0" max="1021" min="781" style="295" width="9.13"/>
    <col collapsed="false" customWidth="true" hidden="false" outlineLevel="0" max="1022" min="1022" style="295" width="4.43"/>
    <col collapsed="false" customWidth="true" hidden="false" outlineLevel="0" max="1023" min="1023" style="295" width="11.57"/>
    <col collapsed="false" customWidth="true" hidden="false" outlineLevel="0" max="1024" min="1024" style="295" width="40.42"/>
  </cols>
  <sheetData>
    <row r="1" customFormat="false" ht="12.75" hidden="false" customHeight="false" outlineLevel="0" collapsed="false">
      <c r="A1" s="4" t="s">
        <v>402</v>
      </c>
      <c r="B1" s="5"/>
      <c r="C1" s="6"/>
      <c r="D1" s="8" t="s">
        <v>865</v>
      </c>
      <c r="E1" s="357"/>
      <c r="F1" s="358"/>
      <c r="G1" s="359" t="s">
        <v>404</v>
      </c>
      <c r="I1" s="360"/>
    </row>
    <row r="2" customFormat="false" ht="15" hidden="false" customHeight="false" outlineLevel="0" collapsed="false">
      <c r="A2" s="298" t="s">
        <v>3</v>
      </c>
      <c r="B2" s="20"/>
      <c r="C2" s="21"/>
      <c r="D2" s="23" t="s">
        <v>866</v>
      </c>
      <c r="E2" s="361"/>
      <c r="F2" s="362"/>
      <c r="G2" s="363"/>
      <c r="I2" s="360"/>
    </row>
    <row r="3" customFormat="false" ht="12.75" hidden="false" customHeight="false" outlineLevel="0" collapsed="false">
      <c r="A3" s="300" t="s">
        <v>274</v>
      </c>
      <c r="B3" s="301" t="s">
        <v>275</v>
      </c>
      <c r="C3" s="301" t="s">
        <v>276</v>
      </c>
      <c r="D3" s="301" t="s">
        <v>8</v>
      </c>
      <c r="E3" s="301" t="s">
        <v>277</v>
      </c>
      <c r="F3" s="301" t="s">
        <v>278</v>
      </c>
      <c r="G3" s="302" t="s">
        <v>279</v>
      </c>
      <c r="I3" s="360"/>
    </row>
    <row r="4" customFormat="false" ht="15" hidden="false" customHeight="false" outlineLevel="0" collapsed="false">
      <c r="A4" s="303"/>
      <c r="B4" s="304"/>
      <c r="C4" s="305" t="s">
        <v>406</v>
      </c>
      <c r="D4" s="306"/>
      <c r="E4" s="364"/>
      <c r="F4" s="306"/>
      <c r="G4" s="306"/>
      <c r="I4" s="360"/>
    </row>
    <row r="5" customFormat="false" ht="12.75" hidden="false" customHeight="false" outlineLevel="0" collapsed="false">
      <c r="A5" s="365" t="s">
        <v>281</v>
      </c>
      <c r="B5" s="366" t="s">
        <v>18</v>
      </c>
      <c r="C5" s="367" t="s">
        <v>56</v>
      </c>
      <c r="D5" s="368"/>
      <c r="E5" s="369"/>
      <c r="F5" s="369"/>
      <c r="G5" s="370"/>
      <c r="N5" s="314" t="n">
        <v>1</v>
      </c>
    </row>
    <row r="6" customFormat="false" ht="12.75" hidden="false" customHeight="false" outlineLevel="0" collapsed="false">
      <c r="A6" s="371" t="n">
        <v>1</v>
      </c>
      <c r="B6" s="372" t="s">
        <v>867</v>
      </c>
      <c r="C6" s="373" t="s">
        <v>868</v>
      </c>
      <c r="D6" s="374" t="s">
        <v>90</v>
      </c>
      <c r="E6" s="375" t="n">
        <v>99.36</v>
      </c>
      <c r="F6" s="375" t="n">
        <v>300</v>
      </c>
      <c r="G6" s="376" t="n">
        <f aca="false">E6*F6</f>
        <v>29808</v>
      </c>
      <c r="N6" s="314" t="n">
        <v>2</v>
      </c>
      <c r="Z6" s="295" t="n">
        <v>1</v>
      </c>
      <c r="AA6" s="295" t="n">
        <v>1</v>
      </c>
      <c r="AB6" s="295" t="n">
        <v>1</v>
      </c>
      <c r="AY6" s="295" t="n">
        <v>1</v>
      </c>
      <c r="AZ6" s="295" t="n">
        <f aca="false">IF(AY6=1,G6,0)</f>
        <v>29808</v>
      </c>
      <c r="BA6" s="295" t="n">
        <f aca="false">IF(AY6=2,G6,0)</f>
        <v>0</v>
      </c>
      <c r="BB6" s="295" t="n">
        <f aca="false">IF(AY6=3,G6,0)</f>
        <v>0</v>
      </c>
      <c r="BC6" s="295" t="n">
        <f aca="false">IF(AY6=4,G6,0)</f>
        <v>0</v>
      </c>
      <c r="BD6" s="295" t="n">
        <f aca="false">IF(AY6=5,G6,0)</f>
        <v>0</v>
      </c>
      <c r="BZ6" s="314" t="n">
        <v>1</v>
      </c>
      <c r="CA6" s="314" t="n">
        <v>1</v>
      </c>
      <c r="CY6" s="295" t="n">
        <v>0</v>
      </c>
    </row>
    <row r="7" customFormat="false" ht="12.75" hidden="false" customHeight="true" outlineLevel="0" collapsed="false">
      <c r="A7" s="377"/>
      <c r="B7" s="378"/>
      <c r="C7" s="379" t="s">
        <v>869</v>
      </c>
      <c r="D7" s="379"/>
      <c r="E7" s="380" t="n">
        <v>0</v>
      </c>
      <c r="F7" s="381"/>
      <c r="G7" s="382"/>
      <c r="L7" s="383" t="s">
        <v>870</v>
      </c>
      <c r="N7" s="314"/>
    </row>
    <row r="8" customFormat="false" ht="12.75" hidden="false" customHeight="true" outlineLevel="0" collapsed="false">
      <c r="A8" s="377"/>
      <c r="B8" s="378"/>
      <c r="C8" s="379" t="s">
        <v>871</v>
      </c>
      <c r="D8" s="379"/>
      <c r="E8" s="380" t="n">
        <v>99.36</v>
      </c>
      <c r="F8" s="381"/>
      <c r="G8" s="382"/>
      <c r="L8" s="383" t="s">
        <v>872</v>
      </c>
      <c r="N8" s="314"/>
    </row>
    <row r="9" customFormat="false" ht="12.75" hidden="false" customHeight="true" outlineLevel="0" collapsed="false">
      <c r="A9" s="371" t="n">
        <v>2</v>
      </c>
      <c r="B9" s="372" t="s">
        <v>873</v>
      </c>
      <c r="C9" s="373" t="s">
        <v>874</v>
      </c>
      <c r="D9" s="374" t="s">
        <v>90</v>
      </c>
      <c r="E9" s="375" t="n">
        <v>99.36</v>
      </c>
      <c r="F9" s="375" t="n">
        <v>30</v>
      </c>
      <c r="G9" s="376" t="n">
        <f aca="false">E9*F9</f>
        <v>2980.8</v>
      </c>
      <c r="L9" s="383" t="s">
        <v>875</v>
      </c>
      <c r="N9" s="314"/>
    </row>
    <row r="10" customFormat="false" ht="12.75" hidden="false" customHeight="false" outlineLevel="0" collapsed="false">
      <c r="A10" s="371" t="n">
        <v>3</v>
      </c>
      <c r="B10" s="372" t="s">
        <v>876</v>
      </c>
      <c r="C10" s="373" t="s">
        <v>877</v>
      </c>
      <c r="D10" s="374" t="s">
        <v>90</v>
      </c>
      <c r="E10" s="375" t="n">
        <v>4.725</v>
      </c>
      <c r="F10" s="375" t="n">
        <v>120</v>
      </c>
      <c r="G10" s="376" t="n">
        <f aca="false">E10*F10</f>
        <v>567</v>
      </c>
      <c r="N10" s="314" t="n">
        <v>2</v>
      </c>
      <c r="Z10" s="295" t="n">
        <v>1</v>
      </c>
      <c r="AA10" s="295" t="n">
        <v>1</v>
      </c>
      <c r="AB10" s="295" t="n">
        <v>1</v>
      </c>
      <c r="AY10" s="295" t="n">
        <v>1</v>
      </c>
      <c r="AZ10" s="295" t="n">
        <f aca="false">IF(AY10=1,G10,0)</f>
        <v>567</v>
      </c>
      <c r="BA10" s="295" t="n">
        <f aca="false">IF(AY10=2,G10,0)</f>
        <v>0</v>
      </c>
      <c r="BB10" s="295" t="n">
        <f aca="false">IF(AY10=3,G10,0)</f>
        <v>0</v>
      </c>
      <c r="BC10" s="295" t="n">
        <f aca="false">IF(AY10=4,G10,0)</f>
        <v>0</v>
      </c>
      <c r="BD10" s="295" t="n">
        <f aca="false">IF(AY10=5,G10,0)</f>
        <v>0</v>
      </c>
      <c r="BZ10" s="314" t="n">
        <v>1</v>
      </c>
      <c r="CA10" s="314" t="n">
        <v>1</v>
      </c>
      <c r="CY10" s="295" t="n">
        <v>0</v>
      </c>
    </row>
    <row r="11" customFormat="false" ht="12.75" hidden="false" customHeight="true" outlineLevel="0" collapsed="false">
      <c r="A11" s="377"/>
      <c r="B11" s="378"/>
      <c r="C11" s="379" t="s">
        <v>870</v>
      </c>
      <c r="D11" s="379"/>
      <c r="E11" s="380" t="n">
        <v>0</v>
      </c>
      <c r="F11" s="381"/>
      <c r="G11" s="382"/>
      <c r="N11" s="314" t="n">
        <v>2</v>
      </c>
      <c r="Z11" s="295" t="n">
        <v>1</v>
      </c>
      <c r="AA11" s="295" t="n">
        <v>1</v>
      </c>
      <c r="AB11" s="295" t="n">
        <v>1</v>
      </c>
      <c r="AY11" s="295" t="n">
        <v>1</v>
      </c>
      <c r="AZ11" s="295" t="n">
        <f aca="false">IF(AY11=1,G11,0)</f>
        <v>0</v>
      </c>
      <c r="BA11" s="295" t="n">
        <f aca="false">IF(AY11=2,G11,0)</f>
        <v>0</v>
      </c>
      <c r="BB11" s="295" t="n">
        <f aca="false">IF(AY11=3,G11,0)</f>
        <v>0</v>
      </c>
      <c r="BC11" s="295" t="n">
        <f aca="false">IF(AY11=4,G11,0)</f>
        <v>0</v>
      </c>
      <c r="BD11" s="295" t="n">
        <f aca="false">IF(AY11=5,G11,0)</f>
        <v>0</v>
      </c>
      <c r="BZ11" s="314" t="n">
        <v>1</v>
      </c>
      <c r="CA11" s="314" t="n">
        <v>1</v>
      </c>
      <c r="CY11" s="295" t="n">
        <v>0</v>
      </c>
    </row>
    <row r="12" customFormat="false" ht="12.75" hidden="false" customHeight="true" outlineLevel="0" collapsed="false">
      <c r="A12" s="377"/>
      <c r="B12" s="378"/>
      <c r="C12" s="379" t="s">
        <v>878</v>
      </c>
      <c r="D12" s="379"/>
      <c r="E12" s="380" t="n">
        <v>4.725</v>
      </c>
      <c r="F12" s="381"/>
      <c r="G12" s="382"/>
      <c r="L12" s="383" t="s">
        <v>870</v>
      </c>
      <c r="N12" s="314"/>
    </row>
    <row r="13" customFormat="false" ht="12.75" hidden="false" customHeight="true" outlineLevel="0" collapsed="false">
      <c r="A13" s="371" t="n">
        <v>4</v>
      </c>
      <c r="B13" s="372" t="s">
        <v>879</v>
      </c>
      <c r="C13" s="373" t="s">
        <v>880</v>
      </c>
      <c r="D13" s="374" t="s">
        <v>90</v>
      </c>
      <c r="E13" s="375" t="n">
        <v>4.73</v>
      </c>
      <c r="F13" s="375" t="n">
        <v>30</v>
      </c>
      <c r="G13" s="376" t="n">
        <f aca="false">E13*F13</f>
        <v>141.9</v>
      </c>
      <c r="L13" s="383" t="s">
        <v>878</v>
      </c>
      <c r="N13" s="314"/>
    </row>
    <row r="14" customFormat="false" ht="12.75" hidden="false" customHeight="false" outlineLevel="0" collapsed="false">
      <c r="A14" s="371" t="n">
        <v>5</v>
      </c>
      <c r="B14" s="372" t="s">
        <v>476</v>
      </c>
      <c r="C14" s="373" t="s">
        <v>477</v>
      </c>
      <c r="D14" s="374" t="s">
        <v>29</v>
      </c>
      <c r="E14" s="375" t="n">
        <v>251.16</v>
      </c>
      <c r="F14" s="375" t="n">
        <v>100</v>
      </c>
      <c r="G14" s="376" t="n">
        <f aca="false">E14*F14</f>
        <v>25116</v>
      </c>
      <c r="N14" s="314" t="n">
        <v>2</v>
      </c>
      <c r="Z14" s="295" t="n">
        <v>1</v>
      </c>
      <c r="AA14" s="295" t="n">
        <v>1</v>
      </c>
      <c r="AB14" s="295" t="n">
        <v>1</v>
      </c>
      <c r="AY14" s="295" t="n">
        <v>1</v>
      </c>
      <c r="AZ14" s="295" t="n">
        <f aca="false">IF(AY14=1,G14,0)</f>
        <v>25116</v>
      </c>
      <c r="BA14" s="295" t="n">
        <f aca="false">IF(AY14=2,G14,0)</f>
        <v>0</v>
      </c>
      <c r="BB14" s="295" t="n">
        <f aca="false">IF(AY14=3,G14,0)</f>
        <v>0</v>
      </c>
      <c r="BC14" s="295" t="n">
        <f aca="false">IF(AY14=4,G14,0)</f>
        <v>0</v>
      </c>
      <c r="BD14" s="295" t="n">
        <f aca="false">IF(AY14=5,G14,0)</f>
        <v>0</v>
      </c>
      <c r="BZ14" s="314" t="n">
        <v>1</v>
      </c>
      <c r="CA14" s="314" t="n">
        <v>1</v>
      </c>
      <c r="CY14" s="295" t="n">
        <v>0</v>
      </c>
    </row>
    <row r="15" customFormat="false" ht="12.75" hidden="false" customHeight="true" outlineLevel="0" collapsed="false">
      <c r="A15" s="377"/>
      <c r="B15" s="378"/>
      <c r="C15" s="379" t="s">
        <v>881</v>
      </c>
      <c r="D15" s="379"/>
      <c r="E15" s="380" t="n">
        <v>85.14</v>
      </c>
      <c r="F15" s="381"/>
      <c r="G15" s="382"/>
      <c r="N15" s="314" t="n">
        <v>2</v>
      </c>
      <c r="Z15" s="295" t="n">
        <v>1</v>
      </c>
      <c r="AA15" s="295" t="n">
        <v>1</v>
      </c>
      <c r="AB15" s="295" t="n">
        <v>1</v>
      </c>
      <c r="AY15" s="295" t="n">
        <v>1</v>
      </c>
      <c r="AZ15" s="295" t="n">
        <f aca="false">IF(AY15=1,G15,0)</f>
        <v>0</v>
      </c>
      <c r="BA15" s="295" t="n">
        <f aca="false">IF(AY15=2,G15,0)</f>
        <v>0</v>
      </c>
      <c r="BB15" s="295" t="n">
        <f aca="false">IF(AY15=3,G15,0)</f>
        <v>0</v>
      </c>
      <c r="BC15" s="295" t="n">
        <f aca="false">IF(AY15=4,G15,0)</f>
        <v>0</v>
      </c>
      <c r="BD15" s="295" t="n">
        <f aca="false">IF(AY15=5,G15,0)</f>
        <v>0</v>
      </c>
      <c r="BZ15" s="314" t="n">
        <v>1</v>
      </c>
      <c r="CA15" s="314" t="n">
        <v>1</v>
      </c>
      <c r="CY15" s="295" t="n">
        <v>0.00099</v>
      </c>
    </row>
    <row r="16" customFormat="false" ht="12.75" hidden="false" customHeight="true" outlineLevel="0" collapsed="false">
      <c r="A16" s="377"/>
      <c r="B16" s="378"/>
      <c r="C16" s="379" t="s">
        <v>882</v>
      </c>
      <c r="D16" s="379"/>
      <c r="E16" s="380" t="n">
        <v>166.02</v>
      </c>
      <c r="F16" s="381"/>
      <c r="G16" s="382"/>
      <c r="L16" s="383" t="s">
        <v>883</v>
      </c>
      <c r="N16" s="314"/>
    </row>
    <row r="17" customFormat="false" ht="12.75" hidden="false" customHeight="true" outlineLevel="0" collapsed="false">
      <c r="A17" s="371" t="n">
        <v>6</v>
      </c>
      <c r="B17" s="372" t="s">
        <v>487</v>
      </c>
      <c r="C17" s="373" t="s">
        <v>488</v>
      </c>
      <c r="D17" s="374" t="s">
        <v>29</v>
      </c>
      <c r="E17" s="375" t="n">
        <v>251.16</v>
      </c>
      <c r="F17" s="375" t="n">
        <v>50</v>
      </c>
      <c r="G17" s="376" t="n">
        <f aca="false">E17*F17</f>
        <v>12558</v>
      </c>
      <c r="L17" s="383" t="s">
        <v>884</v>
      </c>
      <c r="N17" s="314"/>
    </row>
    <row r="18" customFormat="false" ht="12.75" hidden="false" customHeight="false" outlineLevel="0" collapsed="false">
      <c r="A18" s="371" t="n">
        <v>7</v>
      </c>
      <c r="B18" s="372" t="s">
        <v>490</v>
      </c>
      <c r="C18" s="373" t="s">
        <v>491</v>
      </c>
      <c r="D18" s="374" t="s">
        <v>90</v>
      </c>
      <c r="E18" s="375" t="n">
        <v>31.227</v>
      </c>
      <c r="F18" s="375" t="n">
        <v>40</v>
      </c>
      <c r="G18" s="376" t="n">
        <f aca="false">E18*F18</f>
        <v>1249.08</v>
      </c>
      <c r="N18" s="314" t="n">
        <v>2</v>
      </c>
      <c r="Z18" s="295" t="n">
        <v>1</v>
      </c>
      <c r="AA18" s="295" t="n">
        <v>1</v>
      </c>
      <c r="AB18" s="295" t="n">
        <v>1</v>
      </c>
      <c r="AY18" s="295" t="n">
        <v>1</v>
      </c>
      <c r="AZ18" s="295" t="n">
        <f aca="false">IF(AY18=1,G18,0)</f>
        <v>1249.08</v>
      </c>
      <c r="BA18" s="295" t="n">
        <f aca="false">IF(AY18=2,G18,0)</f>
        <v>0</v>
      </c>
      <c r="BB18" s="295" t="n">
        <f aca="false">IF(AY18=3,G18,0)</f>
        <v>0</v>
      </c>
      <c r="BC18" s="295" t="n">
        <f aca="false">IF(AY18=4,G18,0)</f>
        <v>0</v>
      </c>
      <c r="BD18" s="295" t="n">
        <f aca="false">IF(AY18=5,G18,0)</f>
        <v>0</v>
      </c>
      <c r="BZ18" s="314" t="n">
        <v>1</v>
      </c>
      <c r="CA18" s="314" t="n">
        <v>1</v>
      </c>
      <c r="CY18" s="295" t="n">
        <v>0</v>
      </c>
    </row>
    <row r="19" customFormat="false" ht="12.75" hidden="false" customHeight="true" outlineLevel="0" collapsed="false">
      <c r="A19" s="377"/>
      <c r="B19" s="378"/>
      <c r="C19" s="379" t="s">
        <v>885</v>
      </c>
      <c r="D19" s="379"/>
      <c r="E19" s="380" t="n">
        <v>31.227</v>
      </c>
      <c r="F19" s="381"/>
      <c r="G19" s="382"/>
      <c r="N19" s="314" t="n">
        <v>2</v>
      </c>
      <c r="Z19" s="295" t="n">
        <v>1</v>
      </c>
      <c r="AA19" s="295" t="n">
        <v>1</v>
      </c>
      <c r="AB19" s="295" t="n">
        <v>1</v>
      </c>
      <c r="AY19" s="295" t="n">
        <v>1</v>
      </c>
      <c r="AZ19" s="295" t="n">
        <f aca="false">IF(AY19=1,G19,0)</f>
        <v>0</v>
      </c>
      <c r="BA19" s="295" t="n">
        <f aca="false">IF(AY19=2,G19,0)</f>
        <v>0</v>
      </c>
      <c r="BB19" s="295" t="n">
        <f aca="false">IF(AY19=3,G19,0)</f>
        <v>0</v>
      </c>
      <c r="BC19" s="295" t="n">
        <f aca="false">IF(AY19=4,G19,0)</f>
        <v>0</v>
      </c>
      <c r="BD19" s="295" t="n">
        <f aca="false">IF(AY19=5,G19,0)</f>
        <v>0</v>
      </c>
      <c r="BZ19" s="314" t="n">
        <v>1</v>
      </c>
      <c r="CA19" s="314" t="n">
        <v>1</v>
      </c>
      <c r="CY19" s="295" t="n">
        <v>0</v>
      </c>
    </row>
    <row r="20" customFormat="false" ht="12.75" hidden="false" customHeight="true" outlineLevel="0" collapsed="false">
      <c r="A20" s="371" t="n">
        <v>8</v>
      </c>
      <c r="B20" s="372" t="s">
        <v>495</v>
      </c>
      <c r="C20" s="373" t="s">
        <v>496</v>
      </c>
      <c r="D20" s="374" t="s">
        <v>90</v>
      </c>
      <c r="E20" s="375" t="n">
        <f aca="false">E21</f>
        <v>59.6</v>
      </c>
      <c r="F20" s="375" t="n">
        <v>40</v>
      </c>
      <c r="G20" s="376" t="n">
        <f aca="false">E20*F20</f>
        <v>2384</v>
      </c>
      <c r="L20" s="383" t="s">
        <v>886</v>
      </c>
      <c r="N20" s="314"/>
    </row>
    <row r="21" customFormat="false" ht="12.75" hidden="false" customHeight="true" outlineLevel="0" collapsed="false">
      <c r="A21" s="377"/>
      <c r="B21" s="378"/>
      <c r="C21" s="379" t="s">
        <v>887</v>
      </c>
      <c r="D21" s="379"/>
      <c r="E21" s="380" t="n">
        <v>59.6</v>
      </c>
      <c r="F21" s="381"/>
      <c r="G21" s="382"/>
      <c r="L21" s="383" t="s">
        <v>888</v>
      </c>
      <c r="N21" s="314"/>
    </row>
    <row r="22" customFormat="false" ht="12.75" hidden="false" customHeight="true" outlineLevel="0" collapsed="false">
      <c r="A22" s="371" t="n">
        <v>9</v>
      </c>
      <c r="B22" s="372" t="s">
        <v>500</v>
      </c>
      <c r="C22" s="373" t="s">
        <v>501</v>
      </c>
      <c r="D22" s="374" t="s">
        <v>90</v>
      </c>
      <c r="E22" s="375" t="n">
        <v>44.69</v>
      </c>
      <c r="F22" s="375" t="n">
        <v>127</v>
      </c>
      <c r="G22" s="376" t="n">
        <f aca="false">E22*F22</f>
        <v>5675.63</v>
      </c>
      <c r="L22" s="383" t="s">
        <v>889</v>
      </c>
      <c r="N22" s="314"/>
    </row>
    <row r="23" customFormat="false" ht="12.75" hidden="false" customHeight="true" outlineLevel="0" collapsed="false">
      <c r="A23" s="377"/>
      <c r="B23" s="378"/>
      <c r="C23" s="379" t="s">
        <v>890</v>
      </c>
      <c r="D23" s="379"/>
      <c r="E23" s="380" t="n">
        <v>44.69</v>
      </c>
      <c r="F23" s="381"/>
      <c r="G23" s="382"/>
      <c r="N23" s="314" t="n">
        <v>2</v>
      </c>
      <c r="Z23" s="295" t="n">
        <v>1</v>
      </c>
      <c r="AA23" s="295" t="n">
        <v>1</v>
      </c>
      <c r="AB23" s="295" t="n">
        <v>1</v>
      </c>
      <c r="AY23" s="295" t="n">
        <v>1</v>
      </c>
      <c r="AZ23" s="295" t="n">
        <f aca="false">IF(AY23=1,G23,0)</f>
        <v>0</v>
      </c>
      <c r="BA23" s="295" t="n">
        <f aca="false">IF(AY23=2,G23,0)</f>
        <v>0</v>
      </c>
      <c r="BB23" s="295" t="n">
        <f aca="false">IF(AY23=3,G23,0)</f>
        <v>0</v>
      </c>
      <c r="BC23" s="295" t="n">
        <f aca="false">IF(AY23=4,G23,0)</f>
        <v>0</v>
      </c>
      <c r="BD23" s="295" t="n">
        <f aca="false">IF(AY23=5,G23,0)</f>
        <v>0</v>
      </c>
      <c r="BZ23" s="314" t="n">
        <v>1</v>
      </c>
      <c r="CA23" s="314" t="n">
        <v>1</v>
      </c>
      <c r="CY23" s="295" t="n">
        <v>0</v>
      </c>
    </row>
    <row r="24" customFormat="false" ht="12.75" hidden="false" customHeight="true" outlineLevel="0" collapsed="false">
      <c r="A24" s="371" t="n">
        <v>10</v>
      </c>
      <c r="B24" s="372" t="s">
        <v>505</v>
      </c>
      <c r="C24" s="373" t="s">
        <v>891</v>
      </c>
      <c r="D24" s="374" t="s">
        <v>90</v>
      </c>
      <c r="E24" s="375" t="n">
        <f aca="false">E25</f>
        <v>223.45</v>
      </c>
      <c r="F24" s="375" t="n">
        <v>12.7</v>
      </c>
      <c r="G24" s="376" t="n">
        <f aca="false">E24*F24</f>
        <v>2837.815</v>
      </c>
      <c r="L24" s="383" t="s">
        <v>892</v>
      </c>
      <c r="N24" s="314"/>
    </row>
    <row r="25" customFormat="false" ht="12.75" hidden="false" customHeight="true" outlineLevel="0" collapsed="false">
      <c r="A25" s="377"/>
      <c r="B25" s="378"/>
      <c r="C25" s="379" t="s">
        <v>893</v>
      </c>
      <c r="D25" s="379"/>
      <c r="E25" s="380" t="n">
        <f aca="false">E23*5</f>
        <v>223.45</v>
      </c>
      <c r="F25" s="381"/>
      <c r="G25" s="382"/>
      <c r="N25" s="314" t="n">
        <v>2</v>
      </c>
      <c r="Z25" s="295" t="n">
        <v>1</v>
      </c>
      <c r="AA25" s="295" t="n">
        <v>1</v>
      </c>
      <c r="AB25" s="295" t="n">
        <v>1</v>
      </c>
      <c r="AY25" s="295" t="n">
        <v>1</v>
      </c>
      <c r="AZ25" s="295" t="n">
        <f aca="false">IF(AY25=1,G25,0)</f>
        <v>0</v>
      </c>
      <c r="BA25" s="295" t="n">
        <f aca="false">IF(AY25=2,G25,0)</f>
        <v>0</v>
      </c>
      <c r="BB25" s="295" t="n">
        <f aca="false">IF(AY25=3,G25,0)</f>
        <v>0</v>
      </c>
      <c r="BC25" s="295" t="n">
        <f aca="false">IF(AY25=4,G25,0)</f>
        <v>0</v>
      </c>
      <c r="BD25" s="295" t="n">
        <f aca="false">IF(AY25=5,G25,0)</f>
        <v>0</v>
      </c>
      <c r="BZ25" s="314" t="n">
        <v>1</v>
      </c>
      <c r="CA25" s="314" t="n">
        <v>1</v>
      </c>
      <c r="CY25" s="295" t="n">
        <v>0</v>
      </c>
    </row>
    <row r="26" customFormat="false" ht="12.75" hidden="false" customHeight="true" outlineLevel="0" collapsed="false">
      <c r="A26" s="371" t="n">
        <v>11</v>
      </c>
      <c r="B26" s="422" t="s">
        <v>510</v>
      </c>
      <c r="C26" s="373" t="s">
        <v>511</v>
      </c>
      <c r="D26" s="374" t="s">
        <v>90</v>
      </c>
      <c r="E26" s="375" t="n">
        <f aca="false">E27</f>
        <v>59.4</v>
      </c>
      <c r="F26" s="423" t="n">
        <v>40</v>
      </c>
      <c r="G26" s="376" t="n">
        <f aca="false">E26*F26</f>
        <v>2376</v>
      </c>
      <c r="L26" s="383" t="s">
        <v>894</v>
      </c>
      <c r="N26" s="314"/>
    </row>
    <row r="27" customFormat="false" ht="12.75" hidden="false" customHeight="true" outlineLevel="0" collapsed="false">
      <c r="A27" s="377"/>
      <c r="B27" s="378"/>
      <c r="C27" s="379" t="s">
        <v>513</v>
      </c>
      <c r="D27" s="379"/>
      <c r="E27" s="380" t="n">
        <f aca="false">E31</f>
        <v>59.4</v>
      </c>
      <c r="F27" s="381"/>
      <c r="G27" s="382"/>
      <c r="L27" s="383" t="s">
        <v>895</v>
      </c>
      <c r="N27" s="314"/>
    </row>
    <row r="28" customFormat="false" ht="12.75" hidden="false" customHeight="true" outlineLevel="0" collapsed="false">
      <c r="A28" s="371" t="n">
        <v>12</v>
      </c>
      <c r="B28" s="372" t="s">
        <v>515</v>
      </c>
      <c r="C28" s="373" t="s">
        <v>516</v>
      </c>
      <c r="D28" s="374" t="s">
        <v>90</v>
      </c>
      <c r="E28" s="375" t="n">
        <f aca="false">E29</f>
        <v>44.69</v>
      </c>
      <c r="F28" s="375" t="n">
        <v>15</v>
      </c>
      <c r="G28" s="376" t="n">
        <f aca="false">E28*F28</f>
        <v>670.35</v>
      </c>
      <c r="L28" s="383" t="s">
        <v>896</v>
      </c>
      <c r="N28" s="314"/>
    </row>
    <row r="29" customFormat="false" ht="12.75" hidden="false" customHeight="true" outlineLevel="0" collapsed="false">
      <c r="A29" s="377"/>
      <c r="B29" s="378"/>
      <c r="C29" s="379" t="s">
        <v>897</v>
      </c>
      <c r="D29" s="379"/>
      <c r="E29" s="380" t="n">
        <v>44.69</v>
      </c>
      <c r="F29" s="381"/>
      <c r="G29" s="382"/>
      <c r="L29" s="383" t="s">
        <v>898</v>
      </c>
      <c r="N29" s="314"/>
    </row>
    <row r="30" customFormat="false" ht="12.75" hidden="false" customHeight="true" outlineLevel="0" collapsed="false">
      <c r="A30" s="371" t="n">
        <v>13</v>
      </c>
      <c r="B30" s="422" t="s">
        <v>522</v>
      </c>
      <c r="C30" s="373" t="s">
        <v>523</v>
      </c>
      <c r="D30" s="374" t="s">
        <v>90</v>
      </c>
      <c r="E30" s="375" t="n">
        <f aca="false">E28</f>
        <v>44.69</v>
      </c>
      <c r="F30" s="375" t="n">
        <v>352</v>
      </c>
      <c r="G30" s="376" t="n">
        <f aca="false">E30*F30</f>
        <v>15730.88</v>
      </c>
      <c r="L30" s="383" t="s">
        <v>899</v>
      </c>
      <c r="N30" s="314"/>
    </row>
    <row r="31" customFormat="false" ht="12.75" hidden="false" customHeight="true" outlineLevel="0" collapsed="false">
      <c r="A31" s="371" t="n">
        <v>14</v>
      </c>
      <c r="B31" s="372" t="s">
        <v>525</v>
      </c>
      <c r="C31" s="373" t="s">
        <v>526</v>
      </c>
      <c r="D31" s="374" t="s">
        <v>90</v>
      </c>
      <c r="E31" s="375" t="n">
        <v>59.4</v>
      </c>
      <c r="F31" s="375" t="n">
        <v>100</v>
      </c>
      <c r="G31" s="376" t="n">
        <f aca="false">E31*F31</f>
        <v>5940</v>
      </c>
      <c r="L31" s="383" t="s">
        <v>900</v>
      </c>
      <c r="N31" s="314"/>
    </row>
    <row r="32" customFormat="false" ht="12.75" hidden="false" customHeight="true" outlineLevel="0" collapsed="false">
      <c r="A32" s="377"/>
      <c r="B32" s="378"/>
      <c r="C32" s="379" t="s">
        <v>901</v>
      </c>
      <c r="D32" s="379"/>
      <c r="E32" s="380" t="n">
        <v>55.2</v>
      </c>
      <c r="F32" s="381"/>
      <c r="G32" s="382"/>
      <c r="N32" s="314" t="n">
        <v>2</v>
      </c>
      <c r="Z32" s="295" t="n">
        <v>1</v>
      </c>
      <c r="AA32" s="295" t="n">
        <v>1</v>
      </c>
      <c r="AB32" s="295" t="n">
        <v>1</v>
      </c>
      <c r="AY32" s="295" t="n">
        <v>1</v>
      </c>
      <c r="AZ32" s="295" t="n">
        <f aca="false">IF(AY32=1,G32,0)</f>
        <v>0</v>
      </c>
      <c r="BA32" s="295" t="n">
        <f aca="false">IF(AY32=2,G32,0)</f>
        <v>0</v>
      </c>
      <c r="BB32" s="295" t="n">
        <f aca="false">IF(AY32=3,G32,0)</f>
        <v>0</v>
      </c>
      <c r="BC32" s="295" t="n">
        <f aca="false">IF(AY32=4,G32,0)</f>
        <v>0</v>
      </c>
      <c r="BD32" s="295" t="n">
        <f aca="false">IF(AY32=5,G32,0)</f>
        <v>0</v>
      </c>
      <c r="BZ32" s="314" t="n">
        <v>1</v>
      </c>
      <c r="CA32" s="314" t="n">
        <v>1</v>
      </c>
      <c r="CY32" s="295" t="n">
        <v>0</v>
      </c>
    </row>
    <row r="33" customFormat="false" ht="12.75" hidden="false" customHeight="true" outlineLevel="0" collapsed="false">
      <c r="A33" s="377"/>
      <c r="B33" s="378"/>
      <c r="C33" s="379" t="s">
        <v>902</v>
      </c>
      <c r="D33" s="379"/>
      <c r="E33" s="380" t="n">
        <v>4.2</v>
      </c>
      <c r="F33" s="381"/>
      <c r="G33" s="382"/>
      <c r="L33" s="383" t="s">
        <v>903</v>
      </c>
      <c r="N33" s="314"/>
    </row>
    <row r="34" customFormat="false" ht="12.75" hidden="false" customHeight="true" outlineLevel="0" collapsed="false">
      <c r="A34" s="371" t="n">
        <v>15</v>
      </c>
      <c r="B34" s="372" t="s">
        <v>539</v>
      </c>
      <c r="C34" s="373" t="s">
        <v>904</v>
      </c>
      <c r="D34" s="374" t="s">
        <v>90</v>
      </c>
      <c r="E34" s="375" t="n">
        <v>33.12</v>
      </c>
      <c r="F34" s="375" t="n">
        <v>1025</v>
      </c>
      <c r="G34" s="376" t="n">
        <f aca="false">E34*F34</f>
        <v>33948</v>
      </c>
      <c r="L34" s="383" t="s">
        <v>902</v>
      </c>
      <c r="N34" s="314"/>
    </row>
    <row r="35" customFormat="false" ht="12.75" hidden="false" customHeight="true" outlineLevel="0" collapsed="false">
      <c r="A35" s="377"/>
      <c r="B35" s="378"/>
      <c r="C35" s="379" t="s">
        <v>905</v>
      </c>
      <c r="D35" s="379"/>
      <c r="E35" s="380" t="n">
        <v>33.12</v>
      </c>
      <c r="F35" s="381"/>
      <c r="G35" s="382"/>
      <c r="L35" s="383" t="s">
        <v>906</v>
      </c>
      <c r="N35" s="314"/>
    </row>
    <row r="36" customFormat="false" ht="12.75" hidden="false" customHeight="false" outlineLevel="0" collapsed="false">
      <c r="A36" s="371" t="n">
        <v>16</v>
      </c>
      <c r="B36" s="372" t="s">
        <v>553</v>
      </c>
      <c r="C36" s="373" t="s">
        <v>554</v>
      </c>
      <c r="D36" s="374" t="s">
        <v>29</v>
      </c>
      <c r="E36" s="375" t="n">
        <v>114.9</v>
      </c>
      <c r="F36" s="375" t="n">
        <v>17</v>
      </c>
      <c r="G36" s="376" t="n">
        <f aca="false">E36*F36</f>
        <v>1953.3</v>
      </c>
      <c r="N36" s="314" t="n">
        <v>2</v>
      </c>
      <c r="Z36" s="295" t="n">
        <v>1</v>
      </c>
      <c r="AA36" s="295" t="n">
        <v>1</v>
      </c>
      <c r="AB36" s="295" t="n">
        <v>1</v>
      </c>
      <c r="AY36" s="295" t="n">
        <v>1</v>
      </c>
      <c r="AZ36" s="295" t="n">
        <f aca="false">IF(AY36=1,G36,0)</f>
        <v>1953.3</v>
      </c>
      <c r="BA36" s="295" t="n">
        <f aca="false">IF(AY36=2,G36,0)</f>
        <v>0</v>
      </c>
      <c r="BB36" s="295" t="n">
        <f aca="false">IF(AY36=3,G36,0)</f>
        <v>0</v>
      </c>
      <c r="BC36" s="295" t="n">
        <f aca="false">IF(AY36=4,G36,0)</f>
        <v>0</v>
      </c>
      <c r="BD36" s="295" t="n">
        <f aca="false">IF(AY36=5,G36,0)</f>
        <v>0</v>
      </c>
      <c r="BZ36" s="314" t="n">
        <v>1</v>
      </c>
      <c r="CA36" s="314" t="n">
        <v>1</v>
      </c>
      <c r="CY36" s="295" t="n">
        <v>1.7</v>
      </c>
    </row>
    <row r="37" customFormat="false" ht="12.75" hidden="false" customHeight="true" outlineLevel="0" collapsed="false">
      <c r="A37" s="377"/>
      <c r="B37" s="378"/>
      <c r="C37" s="379" t="s">
        <v>907</v>
      </c>
      <c r="D37" s="379"/>
      <c r="E37" s="380" t="n">
        <v>114.9</v>
      </c>
      <c r="F37" s="381"/>
      <c r="G37" s="382"/>
      <c r="L37" s="383" t="s">
        <v>908</v>
      </c>
      <c r="N37" s="314"/>
    </row>
    <row r="38" customFormat="false" ht="12.75" hidden="false" customHeight="false" outlineLevel="0" collapsed="false">
      <c r="A38" s="371" t="n">
        <v>17</v>
      </c>
      <c r="B38" s="372" t="s">
        <v>557</v>
      </c>
      <c r="C38" s="373" t="s">
        <v>558</v>
      </c>
      <c r="D38" s="374" t="s">
        <v>29</v>
      </c>
      <c r="E38" s="375" t="n">
        <v>114.9</v>
      </c>
      <c r="F38" s="375" t="n">
        <v>17</v>
      </c>
      <c r="G38" s="376" t="n">
        <f aca="false">E38*F38</f>
        <v>1953.3</v>
      </c>
      <c r="N38" s="314" t="n">
        <v>2</v>
      </c>
      <c r="Z38" s="295" t="n">
        <v>1</v>
      </c>
      <c r="AA38" s="295" t="n">
        <v>1</v>
      </c>
      <c r="AB38" s="295" t="n">
        <v>1</v>
      </c>
      <c r="AY38" s="295" t="n">
        <v>1</v>
      </c>
      <c r="AZ38" s="295" t="n">
        <f aca="false">IF(AY38=1,G38,0)</f>
        <v>1953.3</v>
      </c>
      <c r="BA38" s="295" t="n">
        <f aca="false">IF(AY38=2,G38,0)</f>
        <v>0</v>
      </c>
      <c r="BB38" s="295" t="n">
        <f aca="false">IF(AY38=3,G38,0)</f>
        <v>0</v>
      </c>
      <c r="BC38" s="295" t="n">
        <f aca="false">IF(AY38=4,G38,0)</f>
        <v>0</v>
      </c>
      <c r="BD38" s="295" t="n">
        <f aca="false">IF(AY38=5,G38,0)</f>
        <v>0</v>
      </c>
      <c r="BZ38" s="314" t="n">
        <v>1</v>
      </c>
      <c r="CA38" s="314" t="n">
        <v>1</v>
      </c>
      <c r="CY38" s="295" t="n">
        <v>0</v>
      </c>
    </row>
    <row r="39" customFormat="false" ht="12.75" hidden="false" customHeight="true" outlineLevel="0" collapsed="false">
      <c r="A39" s="377"/>
      <c r="B39" s="378"/>
      <c r="C39" s="379" t="s">
        <v>907</v>
      </c>
      <c r="D39" s="379"/>
      <c r="E39" s="380" t="n">
        <v>114.9</v>
      </c>
      <c r="F39" s="381"/>
      <c r="G39" s="382"/>
      <c r="L39" s="383" t="s">
        <v>909</v>
      </c>
      <c r="N39" s="314"/>
    </row>
    <row r="40" customFormat="false" ht="12.75" hidden="false" customHeight="false" outlineLevel="0" collapsed="false">
      <c r="A40" s="394"/>
      <c r="B40" s="395" t="s">
        <v>350</v>
      </c>
      <c r="C40" s="396" t="str">
        <f aca="false">CONCATENATE(B5," ",C5)</f>
        <v>1 Zemní práce</v>
      </c>
      <c r="D40" s="397"/>
      <c r="E40" s="398"/>
      <c r="F40" s="399"/>
      <c r="G40" s="400" t="n">
        <f aca="false">SUM(G5:G39)</f>
        <v>145890.055</v>
      </c>
      <c r="N40" s="314" t="n">
        <v>2</v>
      </c>
      <c r="Z40" s="295" t="n">
        <v>1</v>
      </c>
      <c r="AA40" s="295" t="n">
        <v>1</v>
      </c>
      <c r="AB40" s="295" t="n">
        <v>1</v>
      </c>
      <c r="AY40" s="295" t="n">
        <v>1</v>
      </c>
      <c r="AZ40" s="295" t="n">
        <f aca="false">IF(AY40=1,G40,0)</f>
        <v>145890.055</v>
      </c>
      <c r="BA40" s="295" t="n">
        <f aca="false">IF(AY40=2,G40,0)</f>
        <v>0</v>
      </c>
      <c r="BB40" s="295" t="n">
        <f aca="false">IF(AY40=3,G40,0)</f>
        <v>0</v>
      </c>
      <c r="BC40" s="295" t="n">
        <f aca="false">IF(AY40=4,G40,0)</f>
        <v>0</v>
      </c>
      <c r="BD40" s="295" t="n">
        <f aca="false">IF(AY40=5,G40,0)</f>
        <v>0</v>
      </c>
      <c r="BZ40" s="314" t="n">
        <v>1</v>
      </c>
      <c r="CA40" s="314" t="n">
        <v>1</v>
      </c>
      <c r="CY40" s="295" t="n">
        <v>0</v>
      </c>
    </row>
    <row r="41" customFormat="false" ht="12.75" hidden="false" customHeight="true" outlineLevel="0" collapsed="false">
      <c r="A41" s="365" t="s">
        <v>281</v>
      </c>
      <c r="B41" s="366" t="s">
        <v>567</v>
      </c>
      <c r="C41" s="367" t="s">
        <v>568</v>
      </c>
      <c r="D41" s="368"/>
      <c r="E41" s="369"/>
      <c r="F41" s="369"/>
      <c r="G41" s="370"/>
      <c r="L41" s="383" t="s">
        <v>910</v>
      </c>
      <c r="N41" s="314"/>
    </row>
    <row r="42" customFormat="false" ht="12.75" hidden="false" customHeight="false" outlineLevel="0" collapsed="false">
      <c r="A42" s="371" t="n">
        <v>21</v>
      </c>
      <c r="B42" s="372" t="s">
        <v>570</v>
      </c>
      <c r="C42" s="373" t="s">
        <v>571</v>
      </c>
      <c r="D42" s="374" t="s">
        <v>90</v>
      </c>
      <c r="E42" s="375" t="n">
        <v>11.24</v>
      </c>
      <c r="F42" s="375" t="n">
        <v>1204</v>
      </c>
      <c r="G42" s="376" t="n">
        <f aca="false">E42*F42</f>
        <v>13532.96</v>
      </c>
      <c r="N42" s="314" t="n">
        <v>4</v>
      </c>
      <c r="AZ42" s="334" t="n">
        <f aca="false">SUM(AZ41:AZ41)</f>
        <v>0</v>
      </c>
      <c r="BA42" s="334" t="n">
        <f aca="false">SUM(BA41:BA41)</f>
        <v>0</v>
      </c>
      <c r="BB42" s="334" t="n">
        <f aca="false">SUM(BB41:BB41)</f>
        <v>0</v>
      </c>
      <c r="BC42" s="334" t="n">
        <f aca="false">SUM(BC41:BC41)</f>
        <v>0</v>
      </c>
      <c r="BD42" s="334" t="n">
        <f aca="false">SUM(BD41:BD41)</f>
        <v>0</v>
      </c>
    </row>
    <row r="43" customFormat="false" ht="12.75" hidden="false" customHeight="true" outlineLevel="0" collapsed="false">
      <c r="A43" s="377"/>
      <c r="B43" s="378"/>
      <c r="C43" s="379" t="s">
        <v>911</v>
      </c>
      <c r="D43" s="379"/>
      <c r="E43" s="380" t="n">
        <v>11.04</v>
      </c>
      <c r="F43" s="381"/>
      <c r="G43" s="382"/>
      <c r="N43" s="314" t="n">
        <v>1</v>
      </c>
    </row>
    <row r="44" customFormat="false" ht="12.75" hidden="false" customHeight="true" outlineLevel="0" collapsed="false">
      <c r="A44" s="377"/>
      <c r="B44" s="378"/>
      <c r="C44" s="379" t="s">
        <v>910</v>
      </c>
      <c r="D44" s="379"/>
      <c r="E44" s="380" t="n">
        <v>0.2</v>
      </c>
      <c r="F44" s="381"/>
      <c r="G44" s="382"/>
      <c r="N44" s="314" t="n">
        <v>2</v>
      </c>
      <c r="Z44" s="295" t="n">
        <v>2</v>
      </c>
      <c r="AA44" s="295" t="n">
        <v>1</v>
      </c>
      <c r="AB44" s="295" t="n">
        <v>1</v>
      </c>
      <c r="AY44" s="295" t="n">
        <v>1</v>
      </c>
      <c r="AZ44" s="295" t="n">
        <f aca="false">IF(AY44=1,G44,0)</f>
        <v>0</v>
      </c>
      <c r="BA44" s="295" t="n">
        <f aca="false">IF(AY44=2,G44,0)</f>
        <v>0</v>
      </c>
      <c r="BB44" s="295" t="n">
        <f aca="false">IF(AY44=3,G44,0)</f>
        <v>0</v>
      </c>
      <c r="BC44" s="295" t="n">
        <f aca="false">IF(AY44=4,G44,0)</f>
        <v>0</v>
      </c>
      <c r="BD44" s="295" t="n">
        <f aca="false">IF(AY44=5,G44,0)</f>
        <v>0</v>
      </c>
      <c r="BZ44" s="314" t="n">
        <v>2</v>
      </c>
      <c r="CA44" s="314" t="n">
        <v>1</v>
      </c>
      <c r="CY44" s="295" t="n">
        <v>0.65983</v>
      </c>
    </row>
    <row r="45" customFormat="false" ht="12.75" hidden="false" customHeight="true" outlineLevel="0" collapsed="false">
      <c r="A45" s="394"/>
      <c r="B45" s="395" t="s">
        <v>350</v>
      </c>
      <c r="C45" s="396" t="str">
        <f aca="false">CONCATENATE(B41," ",C41)</f>
        <v>45 Podkladní a vedlejší konstrukce</v>
      </c>
      <c r="D45" s="397"/>
      <c r="E45" s="398"/>
      <c r="F45" s="399"/>
      <c r="G45" s="400" t="n">
        <f aca="false">SUM(G41:G44)</f>
        <v>13532.96</v>
      </c>
      <c r="L45" s="383" t="s">
        <v>912</v>
      </c>
      <c r="N45" s="314"/>
    </row>
    <row r="46" customFormat="false" ht="12.75" hidden="false" customHeight="false" outlineLevel="0" collapsed="false">
      <c r="A46" s="365" t="s">
        <v>281</v>
      </c>
      <c r="B46" s="366" t="s">
        <v>592</v>
      </c>
      <c r="C46" s="367" t="s">
        <v>593</v>
      </c>
      <c r="D46" s="368"/>
      <c r="E46" s="369"/>
      <c r="F46" s="369"/>
      <c r="G46" s="370"/>
      <c r="N46" s="314" t="n">
        <v>4</v>
      </c>
      <c r="AZ46" s="334" t="n">
        <f aca="false">SUM(AZ43:AZ45)</f>
        <v>0</v>
      </c>
      <c r="BA46" s="334" t="n">
        <f aca="false">SUM(BA43:BA45)</f>
        <v>0</v>
      </c>
      <c r="BB46" s="334" t="n">
        <f aca="false">SUM(BB43:BB45)</f>
        <v>0</v>
      </c>
      <c r="BC46" s="334" t="n">
        <f aca="false">SUM(BC43:BC45)</f>
        <v>0</v>
      </c>
      <c r="BD46" s="334" t="n">
        <f aca="false">SUM(BD43:BD45)</f>
        <v>0</v>
      </c>
    </row>
    <row r="47" customFormat="false" ht="12.75" hidden="false" customHeight="false" outlineLevel="0" collapsed="false">
      <c r="A47" s="371" t="n">
        <v>22</v>
      </c>
      <c r="B47" s="372" t="s">
        <v>913</v>
      </c>
      <c r="C47" s="373" t="s">
        <v>914</v>
      </c>
      <c r="D47" s="374" t="s">
        <v>41</v>
      </c>
      <c r="E47" s="375" t="n">
        <v>6</v>
      </c>
      <c r="F47" s="375" t="n">
        <v>42</v>
      </c>
      <c r="G47" s="376" t="n">
        <f aca="false">E47*F47</f>
        <v>252</v>
      </c>
      <c r="N47" s="314"/>
      <c r="AZ47" s="334"/>
      <c r="BA47" s="334"/>
      <c r="BB47" s="334"/>
      <c r="BC47" s="334"/>
      <c r="BD47" s="334"/>
    </row>
    <row r="48" customFormat="false" ht="12.75" hidden="false" customHeight="false" outlineLevel="0" collapsed="false">
      <c r="A48" s="371" t="n">
        <v>23</v>
      </c>
      <c r="B48" s="372" t="s">
        <v>915</v>
      </c>
      <c r="C48" s="373" t="s">
        <v>916</v>
      </c>
      <c r="D48" s="374" t="s">
        <v>41</v>
      </c>
      <c r="E48" s="375" t="n">
        <v>128</v>
      </c>
      <c r="F48" s="375" t="n">
        <v>36</v>
      </c>
      <c r="G48" s="376" t="n">
        <f aca="false">E48*F48</f>
        <v>4608</v>
      </c>
      <c r="N48" s="314" t="n">
        <v>1</v>
      </c>
    </row>
    <row r="49" customFormat="false" ht="12.75" hidden="false" customHeight="false" outlineLevel="0" collapsed="false">
      <c r="A49" s="371" t="n">
        <v>24</v>
      </c>
      <c r="B49" s="372" t="s">
        <v>917</v>
      </c>
      <c r="C49" s="373" t="s">
        <v>918</v>
      </c>
      <c r="D49" s="374" t="s">
        <v>41</v>
      </c>
      <c r="E49" s="375" t="n">
        <v>56</v>
      </c>
      <c r="F49" s="375" t="n">
        <v>48</v>
      </c>
      <c r="G49" s="376" t="n">
        <f aca="false">E49*F49</f>
        <v>2688</v>
      </c>
      <c r="N49" s="314" t="n">
        <v>2</v>
      </c>
      <c r="Z49" s="295" t="n">
        <v>1</v>
      </c>
      <c r="AA49" s="295" t="n">
        <v>1</v>
      </c>
      <c r="AB49" s="295" t="n">
        <v>1</v>
      </c>
      <c r="AY49" s="295" t="n">
        <v>1</v>
      </c>
      <c r="AZ49" s="295" t="n">
        <f aca="false">IF(AY49=1,G49,0)</f>
        <v>2688</v>
      </c>
      <c r="BA49" s="295" t="n">
        <f aca="false">IF(AY49=2,G49,0)</f>
        <v>0</v>
      </c>
      <c r="BB49" s="295" t="n">
        <f aca="false">IF(AY49=3,G49,0)</f>
        <v>0</v>
      </c>
      <c r="BC49" s="295" t="n">
        <f aca="false">IF(AY49=4,G49,0)</f>
        <v>0</v>
      </c>
      <c r="BD49" s="295" t="n">
        <f aca="false">IF(AY49=5,G49,0)</f>
        <v>0</v>
      </c>
      <c r="BZ49" s="314" t="n">
        <v>1</v>
      </c>
      <c r="CA49" s="314" t="n">
        <v>1</v>
      </c>
      <c r="CY49" s="295" t="n">
        <v>0</v>
      </c>
    </row>
    <row r="50" customFormat="false" ht="12.75" hidden="false" customHeight="false" outlineLevel="0" collapsed="false">
      <c r="A50" s="371" t="n">
        <v>25</v>
      </c>
      <c r="B50" s="372" t="s">
        <v>919</v>
      </c>
      <c r="C50" s="373" t="s">
        <v>920</v>
      </c>
      <c r="D50" s="374" t="s">
        <v>41</v>
      </c>
      <c r="E50" s="375" t="n">
        <v>184</v>
      </c>
      <c r="F50" s="375" t="n">
        <v>12</v>
      </c>
      <c r="G50" s="376" t="n">
        <f aca="false">E50*F50</f>
        <v>2208</v>
      </c>
      <c r="N50" s="314" t="n">
        <v>2</v>
      </c>
      <c r="Z50" s="295" t="n">
        <v>1</v>
      </c>
      <c r="AA50" s="295" t="n">
        <v>1</v>
      </c>
      <c r="AB50" s="295" t="n">
        <v>1</v>
      </c>
      <c r="AY50" s="295" t="n">
        <v>1</v>
      </c>
      <c r="AZ50" s="295" t="n">
        <f aca="false">IF(AY50=1,G50,0)</f>
        <v>2208</v>
      </c>
      <c r="BA50" s="295" t="n">
        <f aca="false">IF(AY50=2,G50,0)</f>
        <v>0</v>
      </c>
      <c r="BB50" s="295" t="n">
        <f aca="false">IF(AY50=3,G50,0)</f>
        <v>0</v>
      </c>
      <c r="BC50" s="295" t="n">
        <f aca="false">IF(AY50=4,G50,0)</f>
        <v>0</v>
      </c>
      <c r="BD50" s="295" t="n">
        <f aca="false">IF(AY50=5,G50,0)</f>
        <v>0</v>
      </c>
      <c r="BZ50" s="314" t="n">
        <v>1</v>
      </c>
      <c r="CA50" s="314" t="n">
        <v>1</v>
      </c>
      <c r="CY50" s="295" t="n">
        <v>0</v>
      </c>
    </row>
    <row r="51" customFormat="false" ht="12.75" hidden="false" customHeight="false" outlineLevel="0" collapsed="false">
      <c r="A51" s="371" t="n">
        <v>26</v>
      </c>
      <c r="B51" s="372" t="s">
        <v>921</v>
      </c>
      <c r="C51" s="373" t="s">
        <v>922</v>
      </c>
      <c r="D51" s="374" t="s">
        <v>217</v>
      </c>
      <c r="E51" s="375" t="n">
        <v>2</v>
      </c>
      <c r="F51" s="375" t="n">
        <v>180</v>
      </c>
      <c r="G51" s="376" t="n">
        <f aca="false">E51*F51</f>
        <v>360</v>
      </c>
      <c r="N51" s="314" t="n">
        <v>2</v>
      </c>
      <c r="Z51" s="295" t="n">
        <v>1</v>
      </c>
      <c r="AA51" s="295" t="n">
        <v>1</v>
      </c>
      <c r="AB51" s="295" t="n">
        <v>1</v>
      </c>
      <c r="AY51" s="295" t="n">
        <v>1</v>
      </c>
      <c r="AZ51" s="295" t="n">
        <f aca="false">IF(AY51=1,G51,0)</f>
        <v>360</v>
      </c>
      <c r="BA51" s="295" t="n">
        <f aca="false">IF(AY51=2,G51,0)</f>
        <v>0</v>
      </c>
      <c r="BB51" s="295" t="n">
        <f aca="false">IF(AY51=3,G51,0)</f>
        <v>0</v>
      </c>
      <c r="BC51" s="295" t="n">
        <f aca="false">IF(AY51=4,G51,0)</f>
        <v>0</v>
      </c>
      <c r="BD51" s="295" t="n">
        <f aca="false">IF(AY51=5,G51,0)</f>
        <v>0</v>
      </c>
      <c r="BZ51" s="314" t="n">
        <v>1</v>
      </c>
      <c r="CA51" s="314" t="n">
        <v>1</v>
      </c>
      <c r="CY51" s="295" t="n">
        <v>0</v>
      </c>
    </row>
    <row r="52" customFormat="false" ht="12.75" hidden="false" customHeight="false" outlineLevel="0" collapsed="false">
      <c r="A52" s="371" t="n">
        <v>27</v>
      </c>
      <c r="B52" s="372" t="s">
        <v>923</v>
      </c>
      <c r="C52" s="373" t="s">
        <v>924</v>
      </c>
      <c r="D52" s="374" t="s">
        <v>217</v>
      </c>
      <c r="E52" s="375" t="n">
        <v>21</v>
      </c>
      <c r="F52" s="375" t="n">
        <v>198</v>
      </c>
      <c r="G52" s="376" t="n">
        <f aca="false">E52*F52</f>
        <v>4158</v>
      </c>
      <c r="N52" s="314" t="n">
        <v>2</v>
      </c>
      <c r="Z52" s="295" t="n">
        <v>1</v>
      </c>
      <c r="AA52" s="295" t="n">
        <v>1</v>
      </c>
      <c r="AB52" s="295" t="n">
        <v>1</v>
      </c>
      <c r="AY52" s="295" t="n">
        <v>1</v>
      </c>
      <c r="AZ52" s="295" t="n">
        <f aca="false">IF(AY52=1,G52,0)</f>
        <v>4158</v>
      </c>
      <c r="BA52" s="295" t="n">
        <f aca="false">IF(AY52=2,G52,0)</f>
        <v>0</v>
      </c>
      <c r="BB52" s="295" t="n">
        <f aca="false">IF(AY52=3,G52,0)</f>
        <v>0</v>
      </c>
      <c r="BC52" s="295" t="n">
        <f aca="false">IF(AY52=4,G52,0)</f>
        <v>0</v>
      </c>
      <c r="BD52" s="295" t="n">
        <f aca="false">IF(AY52=5,G52,0)</f>
        <v>0</v>
      </c>
      <c r="BZ52" s="314" t="n">
        <v>1</v>
      </c>
      <c r="CA52" s="314" t="n">
        <v>1</v>
      </c>
      <c r="CY52" s="295" t="n">
        <v>0</v>
      </c>
    </row>
    <row r="53" customFormat="false" ht="12.75" hidden="false" customHeight="false" outlineLevel="0" collapsed="false">
      <c r="A53" s="371" t="n">
        <v>28</v>
      </c>
      <c r="B53" s="372" t="s">
        <v>925</v>
      </c>
      <c r="C53" s="373" t="s">
        <v>926</v>
      </c>
      <c r="D53" s="374" t="s">
        <v>217</v>
      </c>
      <c r="E53" s="375" t="n">
        <v>4</v>
      </c>
      <c r="F53" s="375" t="n">
        <v>216</v>
      </c>
      <c r="G53" s="376" t="n">
        <f aca="false">E53*F53</f>
        <v>864</v>
      </c>
      <c r="N53" s="314" t="n">
        <v>2</v>
      </c>
      <c r="Z53" s="295" t="n">
        <v>1</v>
      </c>
      <c r="AA53" s="295" t="n">
        <v>0</v>
      </c>
      <c r="AB53" s="295" t="n">
        <v>0</v>
      </c>
      <c r="AY53" s="295" t="n">
        <v>1</v>
      </c>
      <c r="AZ53" s="295" t="n">
        <f aca="false">IF(AY53=1,G53,0)</f>
        <v>864</v>
      </c>
      <c r="BA53" s="295" t="n">
        <f aca="false">IF(AY53=2,G53,0)</f>
        <v>0</v>
      </c>
      <c r="BB53" s="295" t="n">
        <f aca="false">IF(AY53=3,G53,0)</f>
        <v>0</v>
      </c>
      <c r="BC53" s="295" t="n">
        <f aca="false">IF(AY53=4,G53,0)</f>
        <v>0</v>
      </c>
      <c r="BD53" s="295" t="n">
        <f aca="false">IF(AY53=5,G53,0)</f>
        <v>0</v>
      </c>
      <c r="BZ53" s="314" t="n">
        <v>1</v>
      </c>
      <c r="CA53" s="314" t="n">
        <v>0</v>
      </c>
      <c r="CY53" s="295" t="n">
        <v>0</v>
      </c>
    </row>
    <row r="54" customFormat="false" ht="12.75" hidden="false" customHeight="false" outlineLevel="0" collapsed="false">
      <c r="A54" s="371" t="n">
        <v>29</v>
      </c>
      <c r="B54" s="372" t="s">
        <v>927</v>
      </c>
      <c r="C54" s="373" t="s">
        <v>928</v>
      </c>
      <c r="D54" s="374" t="s">
        <v>217</v>
      </c>
      <c r="E54" s="375" t="n">
        <v>2</v>
      </c>
      <c r="F54" s="375" t="n">
        <v>1800</v>
      </c>
      <c r="G54" s="376" t="n">
        <f aca="false">E54*F54</f>
        <v>3600</v>
      </c>
      <c r="N54" s="314" t="n">
        <v>2</v>
      </c>
      <c r="Z54" s="295" t="n">
        <v>1</v>
      </c>
      <c r="AA54" s="295" t="n">
        <v>1</v>
      </c>
      <c r="AB54" s="295" t="n">
        <v>1</v>
      </c>
      <c r="AY54" s="295" t="n">
        <v>1</v>
      </c>
      <c r="AZ54" s="295" t="n">
        <f aca="false">IF(AY54=1,G54,0)</f>
        <v>3600</v>
      </c>
      <c r="BA54" s="295" t="n">
        <f aca="false">IF(AY54=2,G54,0)</f>
        <v>0</v>
      </c>
      <c r="BB54" s="295" t="n">
        <f aca="false">IF(AY54=3,G54,0)</f>
        <v>0</v>
      </c>
      <c r="BC54" s="295" t="n">
        <f aca="false">IF(AY54=4,G54,0)</f>
        <v>0</v>
      </c>
      <c r="BD54" s="295" t="n">
        <f aca="false">IF(AY54=5,G54,0)</f>
        <v>0</v>
      </c>
      <c r="BZ54" s="314" t="n">
        <v>1</v>
      </c>
      <c r="CA54" s="314" t="n">
        <v>1</v>
      </c>
      <c r="CY54" s="295" t="n">
        <v>0</v>
      </c>
    </row>
    <row r="55" customFormat="false" ht="12.75" hidden="false" customHeight="false" outlineLevel="0" collapsed="false">
      <c r="A55" s="371" t="n">
        <v>30</v>
      </c>
      <c r="B55" s="372" t="s">
        <v>929</v>
      </c>
      <c r="C55" s="373" t="s">
        <v>930</v>
      </c>
      <c r="D55" s="374" t="s">
        <v>217</v>
      </c>
      <c r="E55" s="375" t="n">
        <v>1</v>
      </c>
      <c r="F55" s="375" t="n">
        <v>2040</v>
      </c>
      <c r="G55" s="376" t="n">
        <f aca="false">E55*F55</f>
        <v>2040</v>
      </c>
      <c r="N55" s="314" t="n">
        <v>2</v>
      </c>
      <c r="Z55" s="295" t="n">
        <v>1</v>
      </c>
      <c r="AA55" s="295" t="n">
        <v>1</v>
      </c>
      <c r="AB55" s="295" t="n">
        <v>1</v>
      </c>
      <c r="AY55" s="295" t="n">
        <v>1</v>
      </c>
      <c r="AZ55" s="295" t="n">
        <f aca="false">IF(AY55=1,G55,0)</f>
        <v>2040</v>
      </c>
      <c r="BA55" s="295" t="n">
        <f aca="false">IF(AY55=2,G55,0)</f>
        <v>0</v>
      </c>
      <c r="BB55" s="295" t="n">
        <f aca="false">IF(AY55=3,G55,0)</f>
        <v>0</v>
      </c>
      <c r="BC55" s="295" t="n">
        <f aca="false">IF(AY55=4,G55,0)</f>
        <v>0</v>
      </c>
      <c r="BD55" s="295" t="n">
        <f aca="false">IF(AY55=5,G55,0)</f>
        <v>0</v>
      </c>
      <c r="BZ55" s="314" t="n">
        <v>1</v>
      </c>
      <c r="CA55" s="314" t="n">
        <v>1</v>
      </c>
      <c r="CY55" s="295" t="n">
        <v>0</v>
      </c>
    </row>
    <row r="56" customFormat="false" ht="12.75" hidden="false" customHeight="false" outlineLevel="0" collapsed="false">
      <c r="A56" s="371" t="n">
        <v>31</v>
      </c>
      <c r="B56" s="372" t="s">
        <v>931</v>
      </c>
      <c r="C56" s="373" t="s">
        <v>932</v>
      </c>
      <c r="D56" s="374" t="s">
        <v>217</v>
      </c>
      <c r="E56" s="375" t="n">
        <v>2</v>
      </c>
      <c r="F56" s="375" t="n">
        <v>2520</v>
      </c>
      <c r="G56" s="376" t="n">
        <f aca="false">E56*F56</f>
        <v>5040</v>
      </c>
      <c r="N56" s="314" t="n">
        <v>2</v>
      </c>
      <c r="Z56" s="295" t="n">
        <v>1</v>
      </c>
      <c r="AA56" s="295" t="n">
        <v>1</v>
      </c>
      <c r="AB56" s="295" t="n">
        <v>1</v>
      </c>
      <c r="AY56" s="295" t="n">
        <v>1</v>
      </c>
      <c r="AZ56" s="295" t="n">
        <f aca="false">IF(AY56=1,G56,0)</f>
        <v>5040</v>
      </c>
      <c r="BA56" s="295" t="n">
        <f aca="false">IF(AY56=2,G56,0)</f>
        <v>0</v>
      </c>
      <c r="BB56" s="295" t="n">
        <f aca="false">IF(AY56=3,G56,0)</f>
        <v>0</v>
      </c>
      <c r="BC56" s="295" t="n">
        <f aca="false">IF(AY56=4,G56,0)</f>
        <v>0</v>
      </c>
      <c r="BD56" s="295" t="n">
        <f aca="false">IF(AY56=5,G56,0)</f>
        <v>0</v>
      </c>
      <c r="BZ56" s="314" t="n">
        <v>1</v>
      </c>
      <c r="CA56" s="314" t="n">
        <v>1</v>
      </c>
      <c r="CY56" s="295" t="n">
        <v>0</v>
      </c>
    </row>
    <row r="57" customFormat="false" ht="12.75" hidden="false" customHeight="false" outlineLevel="0" collapsed="false">
      <c r="A57" s="371" t="n">
        <v>32</v>
      </c>
      <c r="B57" s="372" t="s">
        <v>933</v>
      </c>
      <c r="C57" s="373" t="s">
        <v>934</v>
      </c>
      <c r="D57" s="374" t="s">
        <v>217</v>
      </c>
      <c r="E57" s="375" t="n">
        <v>8</v>
      </c>
      <c r="F57" s="375" t="n">
        <v>300</v>
      </c>
      <c r="G57" s="376" t="n">
        <f aca="false">E57*F57</f>
        <v>2400</v>
      </c>
      <c r="N57" s="314" t="n">
        <v>2</v>
      </c>
      <c r="Z57" s="295" t="n">
        <v>1</v>
      </c>
      <c r="AA57" s="295" t="n">
        <v>1</v>
      </c>
      <c r="AB57" s="295" t="n">
        <v>1</v>
      </c>
      <c r="AY57" s="295" t="n">
        <v>1</v>
      </c>
      <c r="AZ57" s="295" t="n">
        <f aca="false">IF(AY57=1,G57,0)</f>
        <v>2400</v>
      </c>
      <c r="BA57" s="295" t="n">
        <f aca="false">IF(AY57=2,G57,0)</f>
        <v>0</v>
      </c>
      <c r="BB57" s="295" t="n">
        <f aca="false">IF(AY57=3,G57,0)</f>
        <v>0</v>
      </c>
      <c r="BC57" s="295" t="n">
        <f aca="false">IF(AY57=4,G57,0)</f>
        <v>0</v>
      </c>
      <c r="BD57" s="295" t="n">
        <f aca="false">IF(AY57=5,G57,0)</f>
        <v>0</v>
      </c>
      <c r="BZ57" s="314" t="n">
        <v>1</v>
      </c>
      <c r="CA57" s="314" t="n">
        <v>1</v>
      </c>
      <c r="CY57" s="295" t="n">
        <v>0</v>
      </c>
    </row>
    <row r="58" customFormat="false" ht="12.75" hidden="false" customHeight="false" outlineLevel="0" collapsed="false">
      <c r="A58" s="371" t="n">
        <v>33</v>
      </c>
      <c r="B58" s="372" t="s">
        <v>935</v>
      </c>
      <c r="C58" s="373" t="s">
        <v>936</v>
      </c>
      <c r="D58" s="374" t="s">
        <v>41</v>
      </c>
      <c r="E58" s="375" t="n">
        <v>190</v>
      </c>
      <c r="F58" s="375" t="n">
        <v>62.4</v>
      </c>
      <c r="G58" s="376" t="n">
        <f aca="false">E58*F58</f>
        <v>11856</v>
      </c>
      <c r="N58" s="314" t="n">
        <v>2</v>
      </c>
      <c r="Z58" s="295" t="n">
        <v>1</v>
      </c>
      <c r="AA58" s="295" t="n">
        <v>1</v>
      </c>
      <c r="AB58" s="295" t="n">
        <v>1</v>
      </c>
      <c r="AY58" s="295" t="n">
        <v>1</v>
      </c>
      <c r="AZ58" s="295" t="n">
        <f aca="false">IF(AY58=1,G58,0)</f>
        <v>11856</v>
      </c>
      <c r="BA58" s="295" t="n">
        <f aca="false">IF(AY58=2,G58,0)</f>
        <v>0</v>
      </c>
      <c r="BB58" s="295" t="n">
        <f aca="false">IF(AY58=3,G58,0)</f>
        <v>0</v>
      </c>
      <c r="BC58" s="295" t="n">
        <f aca="false">IF(AY58=4,G58,0)</f>
        <v>0</v>
      </c>
      <c r="BD58" s="295" t="n">
        <f aca="false">IF(AY58=5,G58,0)</f>
        <v>0</v>
      </c>
      <c r="BZ58" s="314" t="n">
        <v>1</v>
      </c>
      <c r="CA58" s="314" t="n">
        <v>1</v>
      </c>
      <c r="CY58" s="295" t="n">
        <v>0</v>
      </c>
    </row>
    <row r="59" customFormat="false" ht="12.75" hidden="false" customHeight="false" outlineLevel="0" collapsed="false">
      <c r="A59" s="371" t="n">
        <v>34</v>
      </c>
      <c r="B59" s="372" t="s">
        <v>937</v>
      </c>
      <c r="C59" s="373" t="s">
        <v>938</v>
      </c>
      <c r="D59" s="374" t="s">
        <v>41</v>
      </c>
      <c r="E59" s="375" t="n">
        <v>190</v>
      </c>
      <c r="F59" s="375" t="n">
        <v>36</v>
      </c>
      <c r="G59" s="376" t="n">
        <f aca="false">E59*F59</f>
        <v>6840</v>
      </c>
      <c r="N59" s="314" t="n">
        <v>2</v>
      </c>
      <c r="Z59" s="295" t="n">
        <v>1</v>
      </c>
      <c r="AA59" s="295" t="n">
        <v>0</v>
      </c>
      <c r="AB59" s="295" t="n">
        <v>0</v>
      </c>
      <c r="AY59" s="295" t="n">
        <v>1</v>
      </c>
      <c r="AZ59" s="295" t="n">
        <f aca="false">IF(AY59=1,G59,0)</f>
        <v>6840</v>
      </c>
      <c r="BA59" s="295" t="n">
        <f aca="false">IF(AY59=2,G59,0)</f>
        <v>0</v>
      </c>
      <c r="BB59" s="295" t="n">
        <f aca="false">IF(AY59=3,G59,0)</f>
        <v>0</v>
      </c>
      <c r="BC59" s="295" t="n">
        <f aca="false">IF(AY59=4,G59,0)</f>
        <v>0</v>
      </c>
      <c r="BD59" s="295" t="n">
        <f aca="false">IF(AY59=5,G59,0)</f>
        <v>0</v>
      </c>
      <c r="BZ59" s="314" t="n">
        <v>1</v>
      </c>
      <c r="CA59" s="314" t="n">
        <v>0</v>
      </c>
      <c r="CY59" s="295" t="n">
        <v>0</v>
      </c>
    </row>
    <row r="60" customFormat="false" ht="12.75" hidden="false" customHeight="false" outlineLevel="0" collapsed="false">
      <c r="A60" s="371" t="n">
        <v>35</v>
      </c>
      <c r="B60" s="372" t="s">
        <v>939</v>
      </c>
      <c r="C60" s="373" t="s">
        <v>940</v>
      </c>
      <c r="D60" s="374" t="s">
        <v>690</v>
      </c>
      <c r="E60" s="375" t="n">
        <v>2</v>
      </c>
      <c r="F60" s="375" t="n">
        <v>5101.2</v>
      </c>
      <c r="G60" s="376" t="n">
        <f aca="false">E60*F60</f>
        <v>10202.4</v>
      </c>
      <c r="N60" s="314" t="n">
        <v>2</v>
      </c>
      <c r="Z60" s="295" t="n">
        <v>1</v>
      </c>
      <c r="AA60" s="295" t="n">
        <v>1</v>
      </c>
      <c r="AB60" s="295" t="n">
        <v>1</v>
      </c>
      <c r="AY60" s="295" t="n">
        <v>1</v>
      </c>
      <c r="AZ60" s="295" t="n">
        <f aca="false">IF(AY60=1,G60,0)</f>
        <v>10202.4</v>
      </c>
      <c r="BA60" s="295" t="n">
        <f aca="false">IF(AY60=2,G60,0)</f>
        <v>0</v>
      </c>
      <c r="BB60" s="295" t="n">
        <f aca="false">IF(AY60=3,G60,0)</f>
        <v>0</v>
      </c>
      <c r="BC60" s="295" t="n">
        <f aca="false">IF(AY60=4,G60,0)</f>
        <v>0</v>
      </c>
      <c r="BD60" s="295" t="n">
        <f aca="false">IF(AY60=5,G60,0)</f>
        <v>0</v>
      </c>
      <c r="BZ60" s="314" t="n">
        <v>1</v>
      </c>
      <c r="CA60" s="314" t="n">
        <v>1</v>
      </c>
      <c r="CY60" s="295" t="n">
        <v>8E-005</v>
      </c>
    </row>
    <row r="61" customFormat="false" ht="12.75" hidden="false" customHeight="false" outlineLevel="0" collapsed="false">
      <c r="A61" s="371" t="n">
        <v>36</v>
      </c>
      <c r="B61" s="372" t="s">
        <v>941</v>
      </c>
      <c r="C61" s="373" t="s">
        <v>942</v>
      </c>
      <c r="D61" s="374" t="s">
        <v>41</v>
      </c>
      <c r="E61" s="375" t="n">
        <v>184</v>
      </c>
      <c r="F61" s="375" t="n">
        <v>26.4</v>
      </c>
      <c r="G61" s="376" t="n">
        <f aca="false">E61*F61</f>
        <v>4857.6</v>
      </c>
      <c r="N61" s="314" t="n">
        <v>2</v>
      </c>
      <c r="Z61" s="295" t="n">
        <v>1</v>
      </c>
      <c r="AA61" s="295" t="n">
        <v>0</v>
      </c>
      <c r="AB61" s="295" t="n">
        <v>0</v>
      </c>
      <c r="AY61" s="295" t="n">
        <v>1</v>
      </c>
      <c r="AZ61" s="295" t="n">
        <f aca="false">IF(AY61=1,G61,0)</f>
        <v>4857.6</v>
      </c>
      <c r="BA61" s="295" t="n">
        <f aca="false">IF(AY61=2,G61,0)</f>
        <v>0</v>
      </c>
      <c r="BB61" s="295" t="n">
        <f aca="false">IF(AY61=3,G61,0)</f>
        <v>0</v>
      </c>
      <c r="BC61" s="295" t="n">
        <f aca="false">IF(AY61=4,G61,0)</f>
        <v>0</v>
      </c>
      <c r="BD61" s="295" t="n">
        <f aca="false">IF(AY61=5,G61,0)</f>
        <v>0</v>
      </c>
      <c r="BZ61" s="314" t="n">
        <v>1</v>
      </c>
      <c r="CA61" s="314" t="n">
        <v>0</v>
      </c>
      <c r="CY61" s="295" t="n">
        <v>0</v>
      </c>
    </row>
    <row r="62" customFormat="false" ht="12.75" hidden="false" customHeight="false" outlineLevel="0" collapsed="false">
      <c r="A62" s="371" t="n">
        <v>37</v>
      </c>
      <c r="B62" s="372" t="s">
        <v>943</v>
      </c>
      <c r="C62" s="373" t="s">
        <v>944</v>
      </c>
      <c r="D62" s="374" t="s">
        <v>41</v>
      </c>
      <c r="E62" s="375" t="n">
        <v>190</v>
      </c>
      <c r="F62" s="375" t="n">
        <v>40.8</v>
      </c>
      <c r="G62" s="376" t="n">
        <f aca="false">E62*F62</f>
        <v>7752</v>
      </c>
      <c r="N62" s="314" t="n">
        <v>2</v>
      </c>
      <c r="Z62" s="295" t="n">
        <v>1</v>
      </c>
      <c r="AA62" s="295" t="n">
        <v>1</v>
      </c>
      <c r="AB62" s="295" t="n">
        <v>1</v>
      </c>
      <c r="AY62" s="295" t="n">
        <v>1</v>
      </c>
      <c r="AZ62" s="295" t="n">
        <f aca="false">IF(AY62=1,G62,0)</f>
        <v>7752</v>
      </c>
      <c r="BA62" s="295" t="n">
        <f aca="false">IF(AY62=2,G62,0)</f>
        <v>0</v>
      </c>
      <c r="BB62" s="295" t="n">
        <f aca="false">IF(AY62=3,G62,0)</f>
        <v>0</v>
      </c>
      <c r="BC62" s="295" t="n">
        <f aca="false">IF(AY62=4,G62,0)</f>
        <v>0</v>
      </c>
      <c r="BD62" s="295" t="n">
        <f aca="false">IF(AY62=5,G62,0)</f>
        <v>0</v>
      </c>
      <c r="BZ62" s="314" t="n">
        <v>1</v>
      </c>
      <c r="CA62" s="314" t="n">
        <v>1</v>
      </c>
      <c r="CY62" s="295" t="n">
        <v>2E-005</v>
      </c>
    </row>
    <row r="63" s="392" customFormat="true" ht="16.5" hidden="false" customHeight="true" outlineLevel="0" collapsed="false">
      <c r="A63" s="388" t="n">
        <v>38</v>
      </c>
      <c r="B63" s="403" t="s">
        <v>945</v>
      </c>
      <c r="C63" s="390" t="s">
        <v>946</v>
      </c>
      <c r="D63" s="374" t="s">
        <v>41</v>
      </c>
      <c r="E63" s="375" t="n">
        <v>2</v>
      </c>
      <c r="F63" s="375" t="n">
        <v>420</v>
      </c>
      <c r="G63" s="391" t="n">
        <f aca="false">E63*F63</f>
        <v>840</v>
      </c>
      <c r="K63" s="421"/>
      <c r="N63" s="393" t="n">
        <v>2</v>
      </c>
      <c r="Z63" s="392" t="n">
        <v>1</v>
      </c>
      <c r="AA63" s="392" t="n">
        <v>1</v>
      </c>
      <c r="AB63" s="392" t="n">
        <v>1</v>
      </c>
      <c r="AY63" s="392" t="n">
        <v>1</v>
      </c>
      <c r="AZ63" s="392" t="n">
        <f aca="false">IF(AY63=1,G63,0)</f>
        <v>840</v>
      </c>
      <c r="BA63" s="392" t="n">
        <f aca="false">IF(AY63=2,G63,0)</f>
        <v>0</v>
      </c>
      <c r="BB63" s="392" t="n">
        <f aca="false">IF(AY63=3,G63,0)</f>
        <v>0</v>
      </c>
      <c r="BC63" s="392" t="n">
        <f aca="false">IF(AY63=4,G63,0)</f>
        <v>0</v>
      </c>
      <c r="BD63" s="392" t="n">
        <f aca="false">IF(AY63=5,G63,0)</f>
        <v>0</v>
      </c>
      <c r="BZ63" s="393" t="n">
        <v>1</v>
      </c>
      <c r="CA63" s="393" t="n">
        <v>1</v>
      </c>
      <c r="CY63" s="392" t="n">
        <v>2E-005</v>
      </c>
    </row>
    <row r="64" customFormat="false" ht="12.75" hidden="false" customHeight="false" outlineLevel="0" collapsed="false">
      <c r="A64" s="371" t="n">
        <v>39</v>
      </c>
      <c r="B64" s="372" t="s">
        <v>947</v>
      </c>
      <c r="C64" s="373" t="s">
        <v>948</v>
      </c>
      <c r="D64" s="374" t="s">
        <v>41</v>
      </c>
      <c r="E64" s="375" t="n">
        <v>4</v>
      </c>
      <c r="F64" s="375" t="n">
        <v>588</v>
      </c>
      <c r="G64" s="376" t="n">
        <f aca="false">E64*F64</f>
        <v>2352</v>
      </c>
      <c r="N64" s="314" t="n">
        <v>2</v>
      </c>
      <c r="Z64" s="295" t="n">
        <v>1</v>
      </c>
      <c r="AA64" s="295" t="n">
        <v>1</v>
      </c>
      <c r="AB64" s="295" t="n">
        <v>1</v>
      </c>
      <c r="AY64" s="295" t="n">
        <v>1</v>
      </c>
      <c r="AZ64" s="295" t="n">
        <f aca="false">IF(AY64=1,G64,0)</f>
        <v>2352</v>
      </c>
      <c r="BA64" s="295" t="n">
        <f aca="false">IF(AY64=2,G64,0)</f>
        <v>0</v>
      </c>
      <c r="BB64" s="295" t="n">
        <f aca="false">IF(AY64=3,G64,0)</f>
        <v>0</v>
      </c>
      <c r="BC64" s="295" t="n">
        <f aca="false">IF(AY64=4,G64,0)</f>
        <v>0</v>
      </c>
      <c r="BD64" s="295" t="n">
        <f aca="false">IF(AY64=5,G64,0)</f>
        <v>0</v>
      </c>
      <c r="BZ64" s="314" t="n">
        <v>1</v>
      </c>
      <c r="CA64" s="314" t="n">
        <v>1</v>
      </c>
      <c r="CY64" s="295" t="n">
        <v>2E-005</v>
      </c>
    </row>
    <row r="65" customFormat="false" ht="22.5" hidden="false" customHeight="false" outlineLevel="0" collapsed="false">
      <c r="A65" s="371" t="n">
        <v>40</v>
      </c>
      <c r="B65" s="372" t="s">
        <v>949</v>
      </c>
      <c r="C65" s="373" t="s">
        <v>950</v>
      </c>
      <c r="D65" s="374" t="s">
        <v>41</v>
      </c>
      <c r="E65" s="375" t="n">
        <v>6.3</v>
      </c>
      <c r="F65" s="375" t="n">
        <v>30</v>
      </c>
      <c r="G65" s="376" t="n">
        <f aca="false">E65*F65</f>
        <v>189</v>
      </c>
      <c r="N65" s="314" t="n">
        <v>2</v>
      </c>
      <c r="Z65" s="295" t="n">
        <v>1</v>
      </c>
      <c r="AA65" s="295" t="n">
        <v>1</v>
      </c>
      <c r="AB65" s="295" t="n">
        <v>1</v>
      </c>
      <c r="AY65" s="295" t="n">
        <v>1</v>
      </c>
      <c r="AZ65" s="295" t="n">
        <f aca="false">IF(AY65=1,G65,0)</f>
        <v>189</v>
      </c>
      <c r="BA65" s="295" t="n">
        <f aca="false">IF(AY65=2,G65,0)</f>
        <v>0</v>
      </c>
      <c r="BB65" s="295" t="n">
        <f aca="false">IF(AY65=3,G65,0)</f>
        <v>0</v>
      </c>
      <c r="BC65" s="295" t="n">
        <f aca="false">IF(AY65=4,G65,0)</f>
        <v>0</v>
      </c>
      <c r="BD65" s="295" t="n">
        <f aca="false">IF(AY65=5,G65,0)</f>
        <v>0</v>
      </c>
      <c r="BZ65" s="314" t="n">
        <v>1</v>
      </c>
      <c r="CA65" s="314" t="n">
        <v>1</v>
      </c>
      <c r="CY65" s="295" t="n">
        <v>2E-005</v>
      </c>
    </row>
    <row r="66" customFormat="false" ht="22.5" hidden="false" customHeight="false" outlineLevel="0" collapsed="false">
      <c r="A66" s="371" t="n">
        <v>41</v>
      </c>
      <c r="B66" s="372" t="s">
        <v>951</v>
      </c>
      <c r="C66" s="373" t="s">
        <v>952</v>
      </c>
      <c r="D66" s="374" t="s">
        <v>41</v>
      </c>
      <c r="E66" s="375" t="n">
        <v>129.92</v>
      </c>
      <c r="F66" s="375" t="n">
        <v>38.4</v>
      </c>
      <c r="G66" s="376" t="n">
        <f aca="false">E66*F66</f>
        <v>4988.928</v>
      </c>
      <c r="N66" s="314" t="n">
        <v>2</v>
      </c>
      <c r="Z66" s="295" t="n">
        <v>1</v>
      </c>
      <c r="AA66" s="295" t="n">
        <v>1</v>
      </c>
      <c r="AB66" s="295" t="n">
        <v>1</v>
      </c>
      <c r="AY66" s="295" t="n">
        <v>1</v>
      </c>
      <c r="AZ66" s="295" t="n">
        <f aca="false">IF(AY66=1,G66,0)</f>
        <v>4988.928</v>
      </c>
      <c r="BA66" s="295" t="n">
        <f aca="false">IF(AY66=2,G66,0)</f>
        <v>0</v>
      </c>
      <c r="BB66" s="295" t="n">
        <f aca="false">IF(AY66=3,G66,0)</f>
        <v>0</v>
      </c>
      <c r="BC66" s="295" t="n">
        <f aca="false">IF(AY66=4,G66,0)</f>
        <v>0</v>
      </c>
      <c r="BD66" s="295" t="n">
        <f aca="false">IF(AY66=5,G66,0)</f>
        <v>0</v>
      </c>
      <c r="BZ66" s="314" t="n">
        <v>1</v>
      </c>
      <c r="CA66" s="314" t="n">
        <v>1</v>
      </c>
      <c r="CY66" s="295" t="n">
        <v>0.0001</v>
      </c>
    </row>
    <row r="67" customFormat="false" ht="22.5" hidden="false" customHeight="false" outlineLevel="0" collapsed="false">
      <c r="A67" s="371" t="n">
        <v>42</v>
      </c>
      <c r="B67" s="372" t="s">
        <v>953</v>
      </c>
      <c r="C67" s="373" t="s">
        <v>954</v>
      </c>
      <c r="D67" s="374" t="s">
        <v>41</v>
      </c>
      <c r="E67" s="375" t="n">
        <v>56.84</v>
      </c>
      <c r="F67" s="375" t="n">
        <v>48</v>
      </c>
      <c r="G67" s="376" t="n">
        <f aca="false">E67*F67</f>
        <v>2728.32</v>
      </c>
      <c r="N67" s="314" t="n">
        <v>2</v>
      </c>
      <c r="Z67" s="295" t="n">
        <v>1</v>
      </c>
      <c r="AA67" s="295" t="n">
        <v>1</v>
      </c>
      <c r="AB67" s="295" t="n">
        <v>1</v>
      </c>
      <c r="AY67" s="295" t="n">
        <v>1</v>
      </c>
      <c r="AZ67" s="295" t="n">
        <f aca="false">IF(AY67=1,G67,0)</f>
        <v>2728.32</v>
      </c>
      <c r="BA67" s="295" t="n">
        <f aca="false">IF(AY67=2,G67,0)</f>
        <v>0</v>
      </c>
      <c r="BB67" s="295" t="n">
        <f aca="false">IF(AY67=3,G67,0)</f>
        <v>0</v>
      </c>
      <c r="BC67" s="295" t="n">
        <f aca="false">IF(AY67=4,G67,0)</f>
        <v>0</v>
      </c>
      <c r="BD67" s="295" t="n">
        <f aca="false">IF(AY67=5,G67,0)</f>
        <v>0</v>
      </c>
      <c r="BZ67" s="314" t="n">
        <v>1</v>
      </c>
      <c r="CA67" s="314" t="n">
        <v>1</v>
      </c>
      <c r="CY67" s="295" t="n">
        <v>0</v>
      </c>
    </row>
    <row r="68" customFormat="false" ht="22.5" hidden="false" customHeight="false" outlineLevel="0" collapsed="false">
      <c r="A68" s="371" t="n">
        <v>43</v>
      </c>
      <c r="B68" s="372" t="s">
        <v>955</v>
      </c>
      <c r="C68" s="373" t="s">
        <v>956</v>
      </c>
      <c r="D68" s="374" t="s">
        <v>217</v>
      </c>
      <c r="E68" s="375" t="n">
        <v>1</v>
      </c>
      <c r="F68" s="375" t="n">
        <v>1771.2</v>
      </c>
      <c r="G68" s="376" t="n">
        <f aca="false">E68*F68</f>
        <v>1771.2</v>
      </c>
      <c r="N68" s="314" t="n">
        <v>2</v>
      </c>
      <c r="Z68" s="295" t="n">
        <v>1</v>
      </c>
      <c r="AA68" s="295" t="n">
        <v>1</v>
      </c>
      <c r="AB68" s="295" t="n">
        <v>1</v>
      </c>
      <c r="AY68" s="295" t="n">
        <v>1</v>
      </c>
      <c r="AZ68" s="295" t="n">
        <f aca="false">IF(AY68=1,G68,0)</f>
        <v>1771.2</v>
      </c>
      <c r="BA68" s="295" t="n">
        <f aca="false">IF(AY68=2,G68,0)</f>
        <v>0</v>
      </c>
      <c r="BB68" s="295" t="n">
        <f aca="false">IF(AY68=3,G68,0)</f>
        <v>0</v>
      </c>
      <c r="BC68" s="295" t="n">
        <f aca="false">IF(AY68=4,G68,0)</f>
        <v>0</v>
      </c>
      <c r="BD68" s="295" t="n">
        <f aca="false">IF(AY68=5,G68,0)</f>
        <v>0</v>
      </c>
      <c r="BZ68" s="314" t="n">
        <v>1</v>
      </c>
      <c r="CA68" s="314" t="n">
        <v>1</v>
      </c>
      <c r="CY68" s="295" t="n">
        <v>0</v>
      </c>
    </row>
    <row r="69" customFormat="false" ht="22.5" hidden="false" customHeight="false" outlineLevel="0" collapsed="false">
      <c r="A69" s="371" t="n">
        <v>44</v>
      </c>
      <c r="B69" s="372" t="s">
        <v>957</v>
      </c>
      <c r="C69" s="373" t="s">
        <v>958</v>
      </c>
      <c r="D69" s="374" t="s">
        <v>217</v>
      </c>
      <c r="E69" s="375" t="n">
        <v>1</v>
      </c>
      <c r="F69" s="375" t="n">
        <v>253.2</v>
      </c>
      <c r="G69" s="376" t="n">
        <f aca="false">E69*F69</f>
        <v>253.2</v>
      </c>
      <c r="N69" s="314" t="n">
        <v>2</v>
      </c>
      <c r="Z69" s="295" t="n">
        <v>1</v>
      </c>
      <c r="AA69" s="295" t="n">
        <v>1</v>
      </c>
      <c r="AB69" s="295" t="n">
        <v>1</v>
      </c>
      <c r="AY69" s="295" t="n">
        <v>1</v>
      </c>
      <c r="AZ69" s="295" t="n">
        <f aca="false">IF(AY69=1,G69,0)</f>
        <v>253.2</v>
      </c>
      <c r="BA69" s="295" t="n">
        <f aca="false">IF(AY69=2,G69,0)</f>
        <v>0</v>
      </c>
      <c r="BB69" s="295" t="n">
        <f aca="false">IF(AY69=3,G69,0)</f>
        <v>0</v>
      </c>
      <c r="BC69" s="295" t="n">
        <f aca="false">IF(AY69=4,G69,0)</f>
        <v>0</v>
      </c>
      <c r="BD69" s="295" t="n">
        <f aca="false">IF(AY69=5,G69,0)</f>
        <v>0</v>
      </c>
      <c r="BZ69" s="314" t="n">
        <v>1</v>
      </c>
      <c r="CA69" s="314" t="n">
        <v>1</v>
      </c>
      <c r="CY69" s="295" t="n">
        <v>0</v>
      </c>
    </row>
    <row r="70" customFormat="false" ht="22.5" hidden="false" customHeight="false" outlineLevel="0" collapsed="false">
      <c r="A70" s="371" t="n">
        <v>45</v>
      </c>
      <c r="B70" s="372" t="s">
        <v>959</v>
      </c>
      <c r="C70" s="373" t="s">
        <v>960</v>
      </c>
      <c r="D70" s="374" t="s">
        <v>217</v>
      </c>
      <c r="E70" s="375" t="n">
        <v>1</v>
      </c>
      <c r="F70" s="375" t="n">
        <v>343.2</v>
      </c>
      <c r="G70" s="376" t="n">
        <f aca="false">E70*F70</f>
        <v>343.2</v>
      </c>
      <c r="N70" s="314" t="n">
        <v>2</v>
      </c>
      <c r="Z70" s="295" t="n">
        <v>1</v>
      </c>
      <c r="AA70" s="295" t="n">
        <v>1</v>
      </c>
      <c r="AB70" s="295" t="n">
        <v>1</v>
      </c>
      <c r="AY70" s="295" t="n">
        <v>1</v>
      </c>
      <c r="AZ70" s="295" t="n">
        <f aca="false">IF(AY70=1,G70,0)</f>
        <v>343.2</v>
      </c>
      <c r="BA70" s="295" t="n">
        <f aca="false">IF(AY70=2,G70,0)</f>
        <v>0</v>
      </c>
      <c r="BB70" s="295" t="n">
        <f aca="false">IF(AY70=3,G70,0)</f>
        <v>0</v>
      </c>
      <c r="BC70" s="295" t="n">
        <f aca="false">IF(AY70=4,G70,0)</f>
        <v>0</v>
      </c>
      <c r="BD70" s="295" t="n">
        <f aca="false">IF(AY70=5,G70,0)</f>
        <v>0</v>
      </c>
      <c r="BZ70" s="314" t="n">
        <v>1</v>
      </c>
      <c r="CA70" s="314" t="n">
        <v>1</v>
      </c>
      <c r="CY70" s="295" t="n">
        <v>0.03503</v>
      </c>
    </row>
    <row r="71" customFormat="false" ht="22.5" hidden="false" customHeight="false" outlineLevel="0" collapsed="false">
      <c r="A71" s="371" t="n">
        <v>46</v>
      </c>
      <c r="B71" s="372" t="s">
        <v>961</v>
      </c>
      <c r="C71" s="373" t="s">
        <v>962</v>
      </c>
      <c r="D71" s="374" t="s">
        <v>217</v>
      </c>
      <c r="E71" s="375" t="n">
        <v>2</v>
      </c>
      <c r="F71" s="375" t="n">
        <v>426</v>
      </c>
      <c r="G71" s="376" t="n">
        <f aca="false">E71*F71</f>
        <v>852</v>
      </c>
      <c r="N71" s="314" t="n">
        <v>2</v>
      </c>
      <c r="Z71" s="295" t="n">
        <v>1</v>
      </c>
      <c r="AA71" s="295" t="n">
        <v>1</v>
      </c>
      <c r="AB71" s="295" t="n">
        <v>1</v>
      </c>
      <c r="AY71" s="295" t="n">
        <v>1</v>
      </c>
      <c r="AZ71" s="295" t="n">
        <f aca="false">IF(AY71=1,G71,0)</f>
        <v>852</v>
      </c>
      <c r="BA71" s="295" t="n">
        <f aca="false">IF(AY71=2,G71,0)</f>
        <v>0</v>
      </c>
      <c r="BB71" s="295" t="n">
        <f aca="false">IF(AY71=3,G71,0)</f>
        <v>0</v>
      </c>
      <c r="BC71" s="295" t="n">
        <f aca="false">IF(AY71=4,G71,0)</f>
        <v>0</v>
      </c>
      <c r="BD71" s="295" t="n">
        <f aca="false">IF(AY71=5,G71,0)</f>
        <v>0</v>
      </c>
      <c r="BZ71" s="314" t="n">
        <v>1</v>
      </c>
      <c r="CA71" s="314" t="n">
        <v>1</v>
      </c>
      <c r="CY71" s="295" t="n">
        <v>0.05821</v>
      </c>
    </row>
    <row r="72" customFormat="false" ht="22.5" hidden="false" customHeight="false" outlineLevel="0" collapsed="false">
      <c r="A72" s="371" t="n">
        <v>47</v>
      </c>
      <c r="B72" s="372" t="s">
        <v>963</v>
      </c>
      <c r="C72" s="373" t="s">
        <v>964</v>
      </c>
      <c r="D72" s="374" t="s">
        <v>217</v>
      </c>
      <c r="E72" s="375" t="n">
        <v>2</v>
      </c>
      <c r="F72" s="375" t="n">
        <v>507.6</v>
      </c>
      <c r="G72" s="376" t="n">
        <f aca="false">E72*F72</f>
        <v>1015.2</v>
      </c>
      <c r="N72" s="314" t="n">
        <v>2</v>
      </c>
      <c r="Z72" s="295" t="n">
        <v>1</v>
      </c>
      <c r="AA72" s="295" t="n">
        <v>1</v>
      </c>
      <c r="AB72" s="295" t="n">
        <v>1</v>
      </c>
      <c r="AY72" s="295" t="n">
        <v>1</v>
      </c>
      <c r="AZ72" s="295" t="n">
        <f aca="false">IF(AY72=1,G72,0)</f>
        <v>1015.2</v>
      </c>
      <c r="BA72" s="295" t="n">
        <f aca="false">IF(AY72=2,G72,0)</f>
        <v>0</v>
      </c>
      <c r="BB72" s="295" t="n">
        <f aca="false">IF(AY72=3,G72,0)</f>
        <v>0</v>
      </c>
      <c r="BC72" s="295" t="n">
        <f aca="false">IF(AY72=4,G72,0)</f>
        <v>0</v>
      </c>
      <c r="BD72" s="295" t="n">
        <f aca="false">IF(AY72=5,G72,0)</f>
        <v>0</v>
      </c>
      <c r="BZ72" s="314" t="n">
        <v>1</v>
      </c>
      <c r="CA72" s="314" t="n">
        <v>1</v>
      </c>
      <c r="CY72" s="295" t="n">
        <v>0.29823</v>
      </c>
    </row>
    <row r="73" customFormat="false" ht="22.5" hidden="false" customHeight="false" outlineLevel="0" collapsed="false">
      <c r="A73" s="371" t="n">
        <v>48</v>
      </c>
      <c r="B73" s="372" t="s">
        <v>965</v>
      </c>
      <c r="C73" s="373" t="s">
        <v>966</v>
      </c>
      <c r="D73" s="374" t="s">
        <v>217</v>
      </c>
      <c r="E73" s="375" t="n">
        <v>7</v>
      </c>
      <c r="F73" s="375" t="n">
        <v>216</v>
      </c>
      <c r="G73" s="376" t="n">
        <f aca="false">E73*F73</f>
        <v>1512</v>
      </c>
      <c r="N73" s="314" t="n">
        <v>2</v>
      </c>
      <c r="Z73" s="295" t="n">
        <v>1</v>
      </c>
      <c r="AA73" s="295" t="n">
        <v>1</v>
      </c>
      <c r="AB73" s="295" t="n">
        <v>1</v>
      </c>
      <c r="AY73" s="295" t="n">
        <v>1</v>
      </c>
      <c r="AZ73" s="295" t="n">
        <f aca="false">IF(AY73=1,G73,0)</f>
        <v>1512</v>
      </c>
      <c r="BA73" s="295" t="n">
        <f aca="false">IF(AY73=2,G73,0)</f>
        <v>0</v>
      </c>
      <c r="BB73" s="295" t="n">
        <f aca="false">IF(AY73=3,G73,0)</f>
        <v>0</v>
      </c>
      <c r="BC73" s="295" t="n">
        <f aca="false">IF(AY73=4,G73,0)</f>
        <v>0</v>
      </c>
      <c r="BD73" s="295" t="n">
        <f aca="false">IF(AY73=5,G73,0)</f>
        <v>0</v>
      </c>
      <c r="BZ73" s="314" t="n">
        <v>1</v>
      </c>
      <c r="CA73" s="314" t="n">
        <v>1</v>
      </c>
      <c r="CY73" s="295" t="n">
        <v>0</v>
      </c>
    </row>
    <row r="74" customFormat="false" ht="12.75" hidden="false" customHeight="false" outlineLevel="0" collapsed="false">
      <c r="A74" s="371" t="n">
        <v>49</v>
      </c>
      <c r="B74" s="372" t="s">
        <v>967</v>
      </c>
      <c r="C74" s="373" t="s">
        <v>968</v>
      </c>
      <c r="D74" s="374" t="s">
        <v>217</v>
      </c>
      <c r="E74" s="375" t="n">
        <v>2</v>
      </c>
      <c r="F74" s="375" t="n">
        <v>15000</v>
      </c>
      <c r="G74" s="376" t="n">
        <f aca="false">E74*F74</f>
        <v>30000</v>
      </c>
      <c r="N74" s="314" t="n">
        <v>2</v>
      </c>
      <c r="Z74" s="295" t="n">
        <v>1</v>
      </c>
      <c r="AA74" s="295" t="n">
        <v>0</v>
      </c>
      <c r="AB74" s="295" t="n">
        <v>0</v>
      </c>
      <c r="AY74" s="295" t="n">
        <v>1</v>
      </c>
      <c r="AZ74" s="295" t="n">
        <f aca="false">IF(AY74=1,G74,0)</f>
        <v>30000</v>
      </c>
      <c r="BA74" s="295" t="n">
        <f aca="false">IF(AY74=2,G74,0)</f>
        <v>0</v>
      </c>
      <c r="BB74" s="295" t="n">
        <f aca="false">IF(AY74=3,G74,0)</f>
        <v>0</v>
      </c>
      <c r="BC74" s="295" t="n">
        <f aca="false">IF(AY74=4,G74,0)</f>
        <v>0</v>
      </c>
      <c r="BD74" s="295" t="n">
        <f aca="false">IF(AY74=5,G74,0)</f>
        <v>0</v>
      </c>
      <c r="BZ74" s="314" t="n">
        <v>1</v>
      </c>
      <c r="CA74" s="314" t="n">
        <v>0</v>
      </c>
      <c r="CY74" s="295" t="n">
        <v>0</v>
      </c>
    </row>
    <row r="75" customFormat="false" ht="22.5" hidden="false" customHeight="false" outlineLevel="0" collapsed="false">
      <c r="A75" s="371" t="n">
        <v>50</v>
      </c>
      <c r="B75" s="372" t="s">
        <v>969</v>
      </c>
      <c r="C75" s="373" t="s">
        <v>970</v>
      </c>
      <c r="D75" s="374" t="s">
        <v>217</v>
      </c>
      <c r="E75" s="375" t="n">
        <v>2</v>
      </c>
      <c r="F75" s="375" t="n">
        <v>336</v>
      </c>
      <c r="G75" s="376" t="n">
        <f aca="false">E75*F75</f>
        <v>672</v>
      </c>
      <c r="N75" s="314" t="n">
        <v>2</v>
      </c>
      <c r="Z75" s="295" t="n">
        <v>3</v>
      </c>
      <c r="AA75" s="295" t="n">
        <v>1</v>
      </c>
      <c r="AB75" s="295" t="n">
        <v>14143001</v>
      </c>
      <c r="AY75" s="295" t="n">
        <v>1</v>
      </c>
      <c r="AZ75" s="295" t="n">
        <f aca="false">IF(AY75=1,G75,0)</f>
        <v>672</v>
      </c>
      <c r="BA75" s="295" t="n">
        <f aca="false">IF(AY75=2,G75,0)</f>
        <v>0</v>
      </c>
      <c r="BB75" s="295" t="n">
        <f aca="false">IF(AY75=3,G75,0)</f>
        <v>0</v>
      </c>
      <c r="BC75" s="295" t="n">
        <f aca="false">IF(AY75=4,G75,0)</f>
        <v>0</v>
      </c>
      <c r="BD75" s="295" t="n">
        <f aca="false">IF(AY75=5,G75,0)</f>
        <v>0</v>
      </c>
      <c r="BZ75" s="314" t="n">
        <v>3</v>
      </c>
      <c r="CA75" s="314" t="n">
        <v>1</v>
      </c>
      <c r="CY75" s="295" t="n">
        <v>0.00122</v>
      </c>
    </row>
    <row r="76" customFormat="false" ht="12.75" hidden="false" customHeight="false" outlineLevel="0" collapsed="false">
      <c r="A76" s="371" t="n">
        <v>51</v>
      </c>
      <c r="B76" s="372" t="s">
        <v>971</v>
      </c>
      <c r="C76" s="373" t="s">
        <v>972</v>
      </c>
      <c r="D76" s="374" t="s">
        <v>217</v>
      </c>
      <c r="E76" s="375" t="n">
        <v>2</v>
      </c>
      <c r="F76" s="375" t="n">
        <v>228</v>
      </c>
      <c r="G76" s="376" t="n">
        <f aca="false">E76*F76</f>
        <v>456</v>
      </c>
      <c r="N76" s="314" t="n">
        <v>2</v>
      </c>
      <c r="Z76" s="295" t="n">
        <v>3</v>
      </c>
      <c r="AA76" s="295" t="n">
        <v>1</v>
      </c>
      <c r="AB76" s="295" t="n">
        <v>14143002</v>
      </c>
      <c r="AY76" s="295" t="n">
        <v>1</v>
      </c>
      <c r="AZ76" s="295" t="n">
        <f aca="false">IF(AY76=1,G76,0)</f>
        <v>456</v>
      </c>
      <c r="BA76" s="295" t="n">
        <f aca="false">IF(AY76=2,G76,0)</f>
        <v>0</v>
      </c>
      <c r="BB76" s="295" t="n">
        <f aca="false">IF(AY76=3,G76,0)</f>
        <v>0</v>
      </c>
      <c r="BC76" s="295" t="n">
        <f aca="false">IF(AY76=4,G76,0)</f>
        <v>0</v>
      </c>
      <c r="BD76" s="295" t="n">
        <f aca="false">IF(AY76=5,G76,0)</f>
        <v>0</v>
      </c>
      <c r="BZ76" s="314" t="n">
        <v>3</v>
      </c>
      <c r="CA76" s="314" t="n">
        <v>1</v>
      </c>
      <c r="CY76" s="295" t="n">
        <v>0.00122</v>
      </c>
    </row>
    <row r="77" customFormat="false" ht="22.5" hidden="false" customHeight="false" outlineLevel="0" collapsed="false">
      <c r="A77" s="371" t="n">
        <v>52</v>
      </c>
      <c r="B77" s="372" t="s">
        <v>973</v>
      </c>
      <c r="C77" s="373" t="s">
        <v>974</v>
      </c>
      <c r="D77" s="374" t="s">
        <v>217</v>
      </c>
      <c r="E77" s="375" t="n">
        <v>2</v>
      </c>
      <c r="F77" s="375" t="n">
        <v>5700</v>
      </c>
      <c r="G77" s="376" t="n">
        <f aca="false">E77*F77</f>
        <v>11400</v>
      </c>
      <c r="N77" s="314" t="n">
        <v>2</v>
      </c>
      <c r="Z77" s="295" t="n">
        <v>3</v>
      </c>
      <c r="AA77" s="295" t="n">
        <v>1</v>
      </c>
      <c r="AB77" s="295" t="n">
        <v>28612000</v>
      </c>
      <c r="AY77" s="295" t="n">
        <v>1</v>
      </c>
      <c r="AZ77" s="295" t="n">
        <f aca="false">IF(AY77=1,G77,0)</f>
        <v>11400</v>
      </c>
      <c r="BA77" s="295" t="n">
        <f aca="false">IF(AY77=2,G77,0)</f>
        <v>0</v>
      </c>
      <c r="BB77" s="295" t="n">
        <f aca="false">IF(AY77=3,G77,0)</f>
        <v>0</v>
      </c>
      <c r="BC77" s="295" t="n">
        <f aca="false">IF(AY77=4,G77,0)</f>
        <v>0</v>
      </c>
      <c r="BD77" s="295" t="n">
        <f aca="false">IF(AY77=5,G77,0)</f>
        <v>0</v>
      </c>
      <c r="BZ77" s="314" t="n">
        <v>3</v>
      </c>
      <c r="CA77" s="314" t="n">
        <v>1</v>
      </c>
      <c r="CY77" s="295" t="n">
        <v>0.00021</v>
      </c>
    </row>
    <row r="78" customFormat="false" ht="22.5" hidden="false" customHeight="false" outlineLevel="0" collapsed="false">
      <c r="A78" s="371" t="n">
        <v>53</v>
      </c>
      <c r="B78" s="372" t="s">
        <v>975</v>
      </c>
      <c r="C78" s="373" t="s">
        <v>976</v>
      </c>
      <c r="D78" s="374" t="s">
        <v>217</v>
      </c>
      <c r="E78" s="375" t="n">
        <v>2</v>
      </c>
      <c r="F78" s="375" t="n">
        <v>2640</v>
      </c>
      <c r="G78" s="376" t="n">
        <f aca="false">E78*F78</f>
        <v>5280</v>
      </c>
      <c r="N78" s="314" t="n">
        <v>2</v>
      </c>
      <c r="Z78" s="295" t="n">
        <v>3</v>
      </c>
      <c r="AA78" s="295" t="n">
        <v>1</v>
      </c>
      <c r="AB78" s="295" t="n">
        <v>28612003</v>
      </c>
      <c r="AY78" s="295" t="n">
        <v>1</v>
      </c>
      <c r="AZ78" s="295" t="n">
        <f aca="false">IF(AY78=1,G78,0)</f>
        <v>5280</v>
      </c>
      <c r="BA78" s="295" t="n">
        <f aca="false">IF(AY78=2,G78,0)</f>
        <v>0</v>
      </c>
      <c r="BB78" s="295" t="n">
        <f aca="false">IF(AY78=3,G78,0)</f>
        <v>0</v>
      </c>
      <c r="BC78" s="295" t="n">
        <f aca="false">IF(AY78=4,G78,0)</f>
        <v>0</v>
      </c>
      <c r="BD78" s="295" t="n">
        <f aca="false">IF(AY78=5,G78,0)</f>
        <v>0</v>
      </c>
      <c r="BZ78" s="314" t="n">
        <v>3</v>
      </c>
      <c r="CA78" s="314" t="n">
        <v>1</v>
      </c>
      <c r="CY78" s="295" t="n">
        <v>0.00028</v>
      </c>
    </row>
    <row r="79" customFormat="false" ht="12.75" hidden="false" customHeight="true" outlineLevel="0" collapsed="false">
      <c r="A79" s="377"/>
      <c r="B79" s="378"/>
      <c r="C79" s="379" t="s">
        <v>977</v>
      </c>
      <c r="D79" s="379"/>
      <c r="E79" s="380" t="n">
        <v>2</v>
      </c>
      <c r="F79" s="381"/>
      <c r="G79" s="382"/>
      <c r="N79" s="314" t="n">
        <v>2</v>
      </c>
      <c r="Z79" s="295" t="n">
        <v>3</v>
      </c>
      <c r="AA79" s="295" t="n">
        <v>1</v>
      </c>
      <c r="AB79" s="295" t="n">
        <v>28612004</v>
      </c>
      <c r="AY79" s="295" t="n">
        <v>1</v>
      </c>
      <c r="AZ79" s="295" t="n">
        <f aca="false">IF(AY79=1,G79,0)</f>
        <v>0</v>
      </c>
      <c r="BA79" s="295" t="n">
        <f aca="false">IF(AY79=2,G79,0)</f>
        <v>0</v>
      </c>
      <c r="BB79" s="295" t="n">
        <f aca="false">IF(AY79=3,G79,0)</f>
        <v>0</v>
      </c>
      <c r="BC79" s="295" t="n">
        <f aca="false">IF(AY79=4,G79,0)</f>
        <v>0</v>
      </c>
      <c r="BD79" s="295" t="n">
        <f aca="false">IF(AY79=5,G79,0)</f>
        <v>0</v>
      </c>
      <c r="BZ79" s="314" t="n">
        <v>3</v>
      </c>
      <c r="CA79" s="314" t="n">
        <v>1</v>
      </c>
      <c r="CY79" s="295" t="n">
        <v>0.00032</v>
      </c>
    </row>
    <row r="80" customFormat="false" ht="12.75" hidden="false" customHeight="false" outlineLevel="0" collapsed="false">
      <c r="A80" s="394"/>
      <c r="B80" s="395" t="s">
        <v>350</v>
      </c>
      <c r="C80" s="396" t="str">
        <f aca="false">CONCATENATE(B46," ",C46)</f>
        <v>8 Trubní vedení</v>
      </c>
      <c r="D80" s="397"/>
      <c r="E80" s="398"/>
      <c r="F80" s="399"/>
      <c r="G80" s="400" t="n">
        <f aca="false">SUM(G46:G79)</f>
        <v>134379.048</v>
      </c>
      <c r="N80" s="314" t="n">
        <v>2</v>
      </c>
      <c r="Z80" s="295" t="n">
        <v>3</v>
      </c>
      <c r="AA80" s="295" t="n">
        <v>1</v>
      </c>
      <c r="AB80" s="295" t="n">
        <v>28612005</v>
      </c>
      <c r="AY80" s="295" t="n">
        <v>1</v>
      </c>
      <c r="AZ80" s="295" t="n">
        <f aca="false">IF(AY80=1,G80,0)</f>
        <v>134379.048</v>
      </c>
      <c r="BA80" s="295" t="n">
        <f aca="false">IF(AY80=2,G80,0)</f>
        <v>0</v>
      </c>
      <c r="BB80" s="295" t="n">
        <f aca="false">IF(AY80=3,G80,0)</f>
        <v>0</v>
      </c>
      <c r="BC80" s="295" t="n">
        <f aca="false">IF(AY80=4,G80,0)</f>
        <v>0</v>
      </c>
      <c r="BD80" s="295" t="n">
        <f aca="false">IF(AY80=5,G80,0)</f>
        <v>0</v>
      </c>
      <c r="BZ80" s="314" t="n">
        <v>3</v>
      </c>
      <c r="CA80" s="314" t="n">
        <v>1</v>
      </c>
      <c r="CY80" s="295" t="n">
        <v>0.00032</v>
      </c>
    </row>
    <row r="81" customFormat="false" ht="15.75" hidden="false" customHeight="true" outlineLevel="0" collapsed="false">
      <c r="A81" s="365" t="s">
        <v>281</v>
      </c>
      <c r="B81" s="366" t="s">
        <v>844</v>
      </c>
      <c r="C81" s="367" t="s">
        <v>845</v>
      </c>
      <c r="D81" s="368"/>
      <c r="E81" s="369"/>
      <c r="F81" s="369"/>
      <c r="G81" s="370"/>
      <c r="N81" s="314" t="n">
        <v>2</v>
      </c>
      <c r="Z81" s="295" t="n">
        <v>3</v>
      </c>
      <c r="AA81" s="295" t="n">
        <v>1</v>
      </c>
      <c r="AB81" s="295" t="n">
        <v>28613008</v>
      </c>
      <c r="AY81" s="295" t="n">
        <v>1</v>
      </c>
      <c r="AZ81" s="295" t="n">
        <f aca="false">IF(AY81=1,G81,0)</f>
        <v>0</v>
      </c>
      <c r="BA81" s="295" t="n">
        <f aca="false">IF(AY81=2,G81,0)</f>
        <v>0</v>
      </c>
      <c r="BB81" s="295" t="n">
        <f aca="false">IF(AY81=3,G81,0)</f>
        <v>0</v>
      </c>
      <c r="BC81" s="295" t="n">
        <f aca="false">IF(AY81=4,G81,0)</f>
        <v>0</v>
      </c>
      <c r="BD81" s="295" t="n">
        <f aca="false">IF(AY81=5,G81,0)</f>
        <v>0</v>
      </c>
      <c r="BZ81" s="314" t="n">
        <v>3</v>
      </c>
      <c r="CA81" s="314" t="n">
        <v>1</v>
      </c>
      <c r="CY81" s="295" t="n">
        <v>0.001</v>
      </c>
    </row>
    <row r="82" customFormat="false" ht="15.75" hidden="false" customHeight="true" outlineLevel="0" collapsed="false">
      <c r="A82" s="371" t="n">
        <v>54</v>
      </c>
      <c r="B82" s="372" t="s">
        <v>978</v>
      </c>
      <c r="C82" s="373" t="s">
        <v>979</v>
      </c>
      <c r="D82" s="374" t="s">
        <v>46</v>
      </c>
      <c r="E82" s="375" t="n">
        <v>71.7718922</v>
      </c>
      <c r="F82" s="375" t="n">
        <v>10</v>
      </c>
      <c r="G82" s="376" t="n">
        <f aca="false">E82*F82</f>
        <v>717.718922</v>
      </c>
      <c r="N82" s="314" t="n">
        <v>2</v>
      </c>
      <c r="Z82" s="295" t="n">
        <v>3</v>
      </c>
      <c r="AA82" s="295" t="n">
        <v>1</v>
      </c>
      <c r="AB82" s="295" t="n">
        <v>28613009</v>
      </c>
      <c r="AY82" s="295" t="n">
        <v>1</v>
      </c>
      <c r="AZ82" s="295" t="n">
        <f aca="false">IF(AY82=1,G82,0)</f>
        <v>717.718922</v>
      </c>
      <c r="BA82" s="295" t="n">
        <f aca="false">IF(AY82=2,G82,0)</f>
        <v>0</v>
      </c>
      <c r="BB82" s="295" t="n">
        <f aca="false">IF(AY82=3,G82,0)</f>
        <v>0</v>
      </c>
      <c r="BC82" s="295" t="n">
        <f aca="false">IF(AY82=4,G82,0)</f>
        <v>0</v>
      </c>
      <c r="BD82" s="295" t="n">
        <f aca="false">IF(AY82=5,G82,0)</f>
        <v>0</v>
      </c>
      <c r="BZ82" s="314" t="n">
        <v>3</v>
      </c>
      <c r="CA82" s="314" t="n">
        <v>1</v>
      </c>
      <c r="CY82" s="295" t="n">
        <v>0.001</v>
      </c>
    </row>
    <row r="83" customFormat="false" ht="15.75" hidden="false" customHeight="true" outlineLevel="0" collapsed="false">
      <c r="A83" s="394"/>
      <c r="B83" s="395" t="s">
        <v>350</v>
      </c>
      <c r="C83" s="396" t="str">
        <f aca="false">CONCATENATE(B81," ",C81)</f>
        <v>99 Staveništní přesun hmot</v>
      </c>
      <c r="D83" s="397"/>
      <c r="E83" s="398"/>
      <c r="F83" s="399"/>
      <c r="G83" s="400" t="n">
        <f aca="false">SUM(G81:G82)</f>
        <v>717.718922</v>
      </c>
      <c r="N83" s="314" t="n">
        <v>2</v>
      </c>
      <c r="Z83" s="295" t="n">
        <v>3</v>
      </c>
      <c r="AA83" s="295" t="n">
        <v>1</v>
      </c>
      <c r="AB83" s="295" t="n">
        <v>28613010</v>
      </c>
      <c r="AY83" s="295" t="n">
        <v>1</v>
      </c>
      <c r="AZ83" s="295" t="n">
        <f aca="false">IF(AY83=1,G83,0)</f>
        <v>717.718922</v>
      </c>
      <c r="BA83" s="295" t="n">
        <f aca="false">IF(AY83=2,G83,0)</f>
        <v>0</v>
      </c>
      <c r="BB83" s="295" t="n">
        <f aca="false">IF(AY83=3,G83,0)</f>
        <v>0</v>
      </c>
      <c r="BC83" s="295" t="n">
        <f aca="false">IF(AY83=4,G83,0)</f>
        <v>0</v>
      </c>
      <c r="BD83" s="295" t="n">
        <f aca="false">IF(AY83=5,G83,0)</f>
        <v>0</v>
      </c>
      <c r="BZ83" s="314" t="n">
        <v>3</v>
      </c>
      <c r="CA83" s="314" t="n">
        <v>1</v>
      </c>
      <c r="CY83" s="295" t="n">
        <v>0.001</v>
      </c>
    </row>
    <row r="84" customFormat="false" ht="12.75" hidden="false" customHeight="false" outlineLevel="0" collapsed="false">
      <c r="E84" s="295"/>
    </row>
    <row r="85" customFormat="false" ht="12.75" hidden="false" customHeight="false" outlineLevel="0" collapsed="false">
      <c r="E85" s="295"/>
    </row>
    <row r="86" customFormat="false" ht="12.75" hidden="false" customHeight="false" outlineLevel="0" collapsed="false">
      <c r="E86" s="295"/>
    </row>
    <row r="87" customFormat="false" ht="12.75" hidden="false" customHeight="false" outlineLevel="0" collapsed="false">
      <c r="E87" s="295"/>
    </row>
    <row r="88" customFormat="false" ht="18" hidden="false" customHeight="false" outlineLevel="0" collapsed="false">
      <c r="A88" s="424" t="s">
        <v>980</v>
      </c>
      <c r="B88" s="425"/>
      <c r="C88" s="425"/>
      <c r="D88" s="425"/>
      <c r="E88" s="425"/>
      <c r="F88" s="425"/>
      <c r="G88" s="425"/>
      <c r="K88" s="134"/>
    </row>
    <row r="89" customFormat="false" ht="15" hidden="false" customHeight="false" outlineLevel="0" collapsed="false">
      <c r="A89" s="287"/>
      <c r="B89" s="287"/>
      <c r="C89" s="287"/>
      <c r="D89" s="287"/>
      <c r="E89" s="287"/>
      <c r="F89" s="287"/>
      <c r="G89" s="287"/>
      <c r="K89" s="134"/>
    </row>
    <row r="90" customFormat="false" ht="15" hidden="false" customHeight="false" outlineLevel="0" collapsed="false">
      <c r="A90" s="426"/>
      <c r="B90" s="427" t="s">
        <v>863</v>
      </c>
      <c r="C90" s="427"/>
      <c r="D90" s="427"/>
      <c r="E90" s="427"/>
      <c r="F90" s="427"/>
      <c r="G90" s="428" t="s">
        <v>981</v>
      </c>
      <c r="K90" s="134"/>
    </row>
    <row r="91" customFormat="false" ht="15" hidden="false" customHeight="false" outlineLevel="0" collapsed="false">
      <c r="A91" s="429" t="str">
        <f aca="false">[2]Položky!B5</f>
        <v>1</v>
      </c>
      <c r="B91" s="430" t="str">
        <f aca="false">[2]Položky!C5</f>
        <v>Zemní práce</v>
      </c>
      <c r="C91" s="287"/>
      <c r="D91" s="287"/>
      <c r="E91" s="287"/>
      <c r="F91" s="287"/>
      <c r="G91" s="431" t="n">
        <f aca="false">G40</f>
        <v>145890.055</v>
      </c>
      <c r="K91" s="134"/>
    </row>
    <row r="92" customFormat="false" ht="15" hidden="false" customHeight="false" outlineLevel="0" collapsed="false">
      <c r="A92" s="429" t="str">
        <f aca="false">[2]Položky!B53</f>
        <v>45</v>
      </c>
      <c r="B92" s="430" t="str">
        <f aca="false">[2]Položky!C53</f>
        <v>Podkladní a vedlejší konstrukce</v>
      </c>
      <c r="C92" s="287"/>
      <c r="D92" s="287"/>
      <c r="E92" s="287"/>
      <c r="F92" s="287"/>
      <c r="G92" s="431" t="n">
        <f aca="false">G45</f>
        <v>13532.96</v>
      </c>
      <c r="K92" s="134"/>
    </row>
    <row r="93" customFormat="false" ht="15" hidden="false" customHeight="false" outlineLevel="0" collapsed="false">
      <c r="A93" s="429" t="str">
        <f aca="false">[2]Položky!B62</f>
        <v>8</v>
      </c>
      <c r="B93" s="430" t="str">
        <f aca="false">[2]Položky!C62</f>
        <v>Trubní vedení</v>
      </c>
      <c r="C93" s="287"/>
      <c r="D93" s="287"/>
      <c r="E93" s="287"/>
      <c r="F93" s="287"/>
      <c r="G93" s="431" t="n">
        <f aca="false">G80</f>
        <v>134379.048</v>
      </c>
      <c r="K93" s="134"/>
    </row>
    <row r="94" customFormat="false" ht="15.75" hidden="false" customHeight="false" outlineLevel="0" collapsed="false">
      <c r="A94" s="429" t="str">
        <f aca="false">[2]Položky!B133</f>
        <v>99</v>
      </c>
      <c r="B94" s="430" t="str">
        <f aca="false">[2]Položky!C133</f>
        <v>Staveništní přesun hmot</v>
      </c>
      <c r="C94" s="287"/>
      <c r="D94" s="287"/>
      <c r="E94" s="287"/>
      <c r="F94" s="287"/>
      <c r="G94" s="431" t="n">
        <f aca="false">G83</f>
        <v>717.718922</v>
      </c>
      <c r="K94" s="134"/>
    </row>
    <row r="95" s="435" customFormat="true" ht="21" hidden="false" customHeight="true" outlineLevel="0" collapsed="false">
      <c r="A95" s="432"/>
      <c r="B95" s="433" t="s">
        <v>982</v>
      </c>
      <c r="C95" s="433"/>
      <c r="D95" s="433"/>
      <c r="E95" s="433"/>
      <c r="F95" s="433"/>
      <c r="G95" s="434" t="n">
        <f aca="false">SUM(G91:G94)</f>
        <v>294519.781922</v>
      </c>
      <c r="K95" s="436"/>
    </row>
    <row r="96" customFormat="false" ht="12.75" hidden="false" customHeight="false" outlineLevel="0" collapsed="false">
      <c r="E96" s="295"/>
    </row>
    <row r="97" customFormat="false" ht="12.75" hidden="false" customHeight="false" outlineLevel="0" collapsed="false">
      <c r="E97" s="295"/>
    </row>
    <row r="98" customFormat="false" ht="12.75" hidden="false" customHeight="false" outlineLevel="0" collapsed="false">
      <c r="E98" s="295"/>
    </row>
    <row r="99" customFormat="false" ht="12.75" hidden="false" customHeight="false" outlineLevel="0" collapsed="false">
      <c r="E99" s="295"/>
    </row>
    <row r="100" customFormat="false" ht="12.75" hidden="false" customHeight="false" outlineLevel="0" collapsed="false">
      <c r="E100" s="295"/>
    </row>
    <row r="101" customFormat="false" ht="12.75" hidden="false" customHeight="false" outlineLevel="0" collapsed="false">
      <c r="E101" s="295"/>
    </row>
    <row r="102" customFormat="false" ht="12.75" hidden="false" customHeight="false" outlineLevel="0" collapsed="false">
      <c r="E102" s="295"/>
    </row>
    <row r="103" customFormat="false" ht="12.75" hidden="false" customHeight="false" outlineLevel="0" collapsed="false">
      <c r="E103" s="295"/>
    </row>
    <row r="104" customFormat="false" ht="12.75" hidden="false" customHeight="false" outlineLevel="0" collapsed="false">
      <c r="E104" s="295"/>
    </row>
    <row r="105" customFormat="false" ht="12.75" hidden="false" customHeight="false" outlineLevel="0" collapsed="false">
      <c r="E105" s="295"/>
    </row>
    <row r="106" customFormat="false" ht="12.75" hidden="false" customHeight="false" outlineLevel="0" collapsed="false">
      <c r="E106" s="295"/>
    </row>
    <row r="107" customFormat="false" ht="12.75" hidden="false" customHeight="false" outlineLevel="0" collapsed="false">
      <c r="E107" s="295"/>
    </row>
    <row r="108" customFormat="false" ht="12.75" hidden="false" customHeight="false" outlineLevel="0" collapsed="false">
      <c r="E108" s="295"/>
    </row>
    <row r="109" customFormat="false" ht="12.75" hidden="false" customHeight="false" outlineLevel="0" collapsed="false">
      <c r="E109" s="295"/>
    </row>
    <row r="110" customFormat="false" ht="12.75" hidden="false" customHeight="false" outlineLevel="0" collapsed="false">
      <c r="E110" s="295"/>
    </row>
    <row r="111" customFormat="false" ht="12.75" hidden="false" customHeight="false" outlineLevel="0" collapsed="false">
      <c r="E111" s="295"/>
    </row>
    <row r="112" customFormat="false" ht="12.75" hidden="false" customHeight="false" outlineLevel="0" collapsed="false">
      <c r="E112" s="295"/>
    </row>
    <row r="113" customFormat="false" ht="12.75" hidden="false" customHeight="false" outlineLevel="0" collapsed="false">
      <c r="E113" s="295"/>
    </row>
    <row r="114" customFormat="false" ht="12.75" hidden="false" customHeight="false" outlineLevel="0" collapsed="false">
      <c r="E114" s="295"/>
    </row>
    <row r="115" customFormat="false" ht="12.75" hidden="false" customHeight="false" outlineLevel="0" collapsed="false">
      <c r="E115" s="295"/>
    </row>
    <row r="116" customFormat="false" ht="12.75" hidden="false" customHeight="false" outlineLevel="0" collapsed="false">
      <c r="E116" s="295"/>
    </row>
    <row r="117" customFormat="false" ht="12.75" hidden="false" customHeight="false" outlineLevel="0" collapsed="false">
      <c r="E117" s="295"/>
    </row>
    <row r="118" customFormat="false" ht="12.75" hidden="false" customHeight="false" outlineLevel="0" collapsed="false">
      <c r="E118" s="295"/>
    </row>
    <row r="119" customFormat="false" ht="12.75" hidden="false" customHeight="false" outlineLevel="0" collapsed="false">
      <c r="E119" s="295"/>
    </row>
    <row r="120" customFormat="false" ht="12.75" hidden="false" customHeight="false" outlineLevel="0" collapsed="false">
      <c r="E120" s="295"/>
    </row>
    <row r="121" customFormat="false" ht="12.75" hidden="false" customHeight="false" outlineLevel="0" collapsed="false">
      <c r="E121" s="295"/>
    </row>
    <row r="122" customFormat="false" ht="12.75" hidden="false" customHeight="false" outlineLevel="0" collapsed="false">
      <c r="E122" s="295"/>
    </row>
    <row r="123" customFormat="false" ht="12.75" hidden="false" customHeight="false" outlineLevel="0" collapsed="false">
      <c r="E123" s="295"/>
    </row>
    <row r="124" customFormat="false" ht="12.75" hidden="false" customHeight="false" outlineLevel="0" collapsed="false">
      <c r="E124" s="295"/>
    </row>
    <row r="125" customFormat="false" ht="12.75" hidden="false" customHeight="false" outlineLevel="0" collapsed="false">
      <c r="E125" s="295"/>
    </row>
    <row r="126" customFormat="false" ht="12.75" hidden="false" customHeight="false" outlineLevel="0" collapsed="false">
      <c r="E126" s="295"/>
    </row>
    <row r="127" customFormat="false" ht="12.75" hidden="false" customHeight="false" outlineLevel="0" collapsed="false">
      <c r="E127" s="295"/>
    </row>
    <row r="128" customFormat="false" ht="12.75" hidden="false" customHeight="false" outlineLevel="0" collapsed="false">
      <c r="E128" s="295"/>
    </row>
    <row r="129" customFormat="false" ht="12.75" hidden="false" customHeight="false" outlineLevel="0" collapsed="false">
      <c r="E129" s="295"/>
    </row>
    <row r="130" customFormat="false" ht="12.75" hidden="false" customHeight="false" outlineLevel="0" collapsed="false">
      <c r="E130" s="295"/>
    </row>
    <row r="131" customFormat="false" ht="12.75" hidden="false" customHeight="false" outlineLevel="0" collapsed="false">
      <c r="E131" s="295"/>
    </row>
    <row r="132" customFormat="false" ht="12.75" hidden="false" customHeight="false" outlineLevel="0" collapsed="false">
      <c r="E132" s="295"/>
    </row>
    <row r="133" customFormat="false" ht="12.75" hidden="false" customHeight="false" outlineLevel="0" collapsed="false">
      <c r="E133" s="295"/>
    </row>
    <row r="134" customFormat="false" ht="12.75" hidden="false" customHeight="false" outlineLevel="0" collapsed="false">
      <c r="E134" s="295"/>
    </row>
    <row r="135" customFormat="false" ht="12.75" hidden="false" customHeight="false" outlineLevel="0" collapsed="false">
      <c r="E135" s="295"/>
    </row>
    <row r="136" customFormat="false" ht="12.75" hidden="false" customHeight="false" outlineLevel="0" collapsed="false">
      <c r="E136" s="295"/>
    </row>
    <row r="137" customFormat="false" ht="12.75" hidden="false" customHeight="false" outlineLevel="0" collapsed="false">
      <c r="E137" s="295"/>
    </row>
    <row r="138" customFormat="false" ht="12.75" hidden="false" customHeight="false" outlineLevel="0" collapsed="false">
      <c r="E138" s="295"/>
    </row>
    <row r="139" customFormat="false" ht="12.75" hidden="false" customHeight="false" outlineLevel="0" collapsed="false">
      <c r="E139" s="295"/>
    </row>
    <row r="140" customFormat="false" ht="12.75" hidden="false" customHeight="false" outlineLevel="0" collapsed="false">
      <c r="A140" s="353"/>
      <c r="B140" s="353"/>
    </row>
    <row r="141" customFormat="false" ht="12.75" hidden="false" customHeight="false" outlineLevel="0" collapsed="false">
      <c r="C141" s="354"/>
      <c r="D141" s="354"/>
      <c r="E141" s="355"/>
      <c r="F141" s="354"/>
      <c r="G141" s="356"/>
    </row>
    <row r="142" customFormat="false" ht="12.75" hidden="false" customHeight="false" outlineLevel="0" collapsed="false">
      <c r="A142" s="353"/>
      <c r="B142" s="353"/>
    </row>
  </sheetData>
  <mergeCells count="20">
    <mergeCell ref="C7:D7"/>
    <mergeCell ref="C8:D8"/>
    <mergeCell ref="C11:D11"/>
    <mergeCell ref="C12:D12"/>
    <mergeCell ref="C15:D15"/>
    <mergeCell ref="C16:D16"/>
    <mergeCell ref="C19:D19"/>
    <mergeCell ref="C21:D21"/>
    <mergeCell ref="C23:D23"/>
    <mergeCell ref="C25:D25"/>
    <mergeCell ref="C27:D27"/>
    <mergeCell ref="C29:D29"/>
    <mergeCell ref="C32:D32"/>
    <mergeCell ref="C33:D33"/>
    <mergeCell ref="C35:D35"/>
    <mergeCell ref="C37:D37"/>
    <mergeCell ref="C39:D39"/>
    <mergeCell ref="C43:D43"/>
    <mergeCell ref="C44:D44"/>
    <mergeCell ref="C79:D79"/>
  </mergeCells>
  <printOptions headings="false" gridLines="false" gridLinesSet="true" horizontalCentered="false" verticalCentered="false"/>
  <pageMargins left="0.509722222222222" right="0.39375" top="0.35" bottom="0.719444444444444" header="0.511805555555555" footer="0.359722222222222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&amp;"Arial CE,Běžné"BUILDpower,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LibreOffice/7.0.5.2$Windows_X86_64 LibreOffice_project/64390860c6cd0aca4beafafcfd84613dd9dfb63a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2020-08-10T16:06:45Z</dcterms:created>
  <dc:creator>ROZTYLY</dc:creator>
  <dc:description/>
  <dc:language>cs-CZ</dc:language>
  <cp:lastModifiedBy>Eva Surmová</cp:lastModifiedBy>
  <cp:lastPrinted>2021-03-22T11:34:51Z</cp:lastPrinted>
  <dcterms:modified xsi:type="dcterms:W3CDTF">2022-04-29T13:52:15Z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